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45" windowHeight="11985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<sst xmlns="http://schemas.openxmlformats.org/spreadsheetml/2006/main" count="330" uniqueCount="245">
  <si>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</si>
  <si>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</si>
  <si>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</si>
  <si>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</si>
  <si>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</si>
  <si>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</si>
  <si>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</si>
  <si>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</si>
  <si>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</si>
  <si>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</si>
  <si>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</si>
  <si>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</si>
  <si>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</si>
  <si>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</si>
  <si>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</si>
  <si>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</si>
  <si>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</si>
  <si>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</si>
  <si>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</si>
  <si>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</si>
  <si>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</si>
  <si>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</si>
  <si>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</si>
  <si>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</si>
  <si>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</si>
  <si>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</si>
  <si>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</si>
  <si>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</si>
  <si>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</si>
  <si>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</si>
  <si>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</si>
  <si>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</si>
  <si>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</si>
  <si>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</si>
  <si>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</si>
  <si>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</si>
  <si>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</si>
  <si>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</si>
  <si>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</si>
  <si>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</si>
  <si>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</si>
  <si>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</si>
  <si>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</si>
  <si>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</si>
  <si>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</si>
  <si>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</si>
  <si>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</si>
  <si>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</si>
  <si>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</si>
  <si>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</si>
  <si>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</si>
  <si>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</si>
  <si>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</si>
  <si>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</si>
  <si>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</si>
  <si>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</si>
  <si>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</si>
  <si>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</si>
  <si>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</si>
  <si>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</si>
  <si>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</si>
  <si>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</si>
  <si>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</si>
  <si>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</si>
  <si>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</si>
  <si>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</si>
  <si>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</si>
  <si>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</si>
  <si>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</si>
  <si>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</si>
  <si>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</si>
  <si>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</si>
  <si>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</si>
  <si>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</si>
  <si>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</si>
  <si>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</si>
  <si>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</si>
  <si>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</si>
  <si>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</si>
  <si>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</si>
  <si>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</si>
  <si>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</si>
  <si>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</si>
  <si>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</si>
  <si>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</si>
  <si>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</si>
  <si>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</si>
  <si>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</si>
  <si>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</si>
  <si>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</si>
  <si>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</si>
  <si>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</si>
  <si>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</si>
  <si>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</si>
  <si>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</si>
  <si>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</si>
  <si>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</si>
  <si>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</si>
  <si>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</si>
  <si>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</si>
  <si>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</si>
  <si>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</si>
  <si>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</si>
  <si>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</si>
  <si>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</si>
  <si>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</si>
  <si>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</si>
  <si>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</si>
  <si>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</si>
  <si>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</si>
  <si>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</si>
  <si>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</si>
  <si>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</si>
  <si>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</si>
  <si>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</si>
  <si>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</si>
  <si>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</si>
  <si>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</si>
  <si>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</si>
  <si>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</si>
  <si>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</si>
  <si>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</si>
  <si>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</si>
  <si>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</si>
  <si>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</si>
  <si>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</si>
  <si>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</si>
  <si>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</si>
  <si>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</si>
  <si>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</si>
  <si>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</si>
  <si>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</si>
  <si>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</si>
  <si>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</si>
  <si>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</si>
  <si>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</si>
  <si>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</si>
  <si>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</si>
  <si>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</si>
  <si>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</si>
  <si>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</si>
  <si>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</si>
  <si>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</si>
  <si>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</si>
  <si>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</si>
  <si>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</si>
  <si>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</si>
  <si>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</si>
  <si>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</si>
  <si>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</si>
  <si>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</si>
  <si>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</si>
  <si>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</si>
  <si>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</si>
  <si>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</si>
  <si>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</si>
  <si>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</si>
  <si>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</si>
  <si>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</si>
  <si>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</si>
  <si>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</si>
  <si>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</si>
  <si>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</si>
  <si>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</si>
  <si>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</si>
  <si>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</si>
  <si>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</si>
  <si>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</si>
  <si>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</si>
  <si>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</si>
  <si>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</si>
  <si>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</si>
  <si>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</si>
  <si>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</si>
  <si>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</si>
  <si>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</si>
  <si>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</si>
  <si>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</si>
  <si>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</si>
  <si>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</si>
  <si>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</si>
  <si>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</si>
  <si>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</si>
  <si>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</si>
  <si>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</si>
  <si>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</si>
  <si>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</si>
  <si>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</si>
  <si>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</si>
  <si>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</si>
  <si>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</si>
  <si>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</si>
  <si>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</si>
  <si>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</si>
  <si>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</si>
  <si>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</si>
  <si>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</si>
  <si>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</si>
  <si>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</si>
  <si>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</si>
  <si>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</si>
  <si>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</si>
  <si>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</si>
  <si>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</si>
  <si>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</si>
  <si>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</si>
  <si>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</si>
  <si>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</si>
  <si>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</si>
  <si>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</si>
  <si>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</si>
  <si>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</si>
  <si>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</si>
  <si>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</si>
  <si>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</si>
  <si>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</si>
  <si>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</si>
  <si>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</si>
  <si>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</si>
  <si>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</si>
  <si>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</si>
  <si>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</si>
  <si>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</si>
  <si>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</si>
  <si>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</si>
  <si>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</si>
  <si>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</si>
  <si>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</si>
  <si>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</si>
  <si>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</si>
  <si>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</si>
  <si>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</si>
  <si>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</si>
  <si>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</si>
  <si>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</si>
  <si>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</si>
  <si>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</si>
  <si>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</si>
  <si>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</si>
  <si>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</si>
  <si>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</si>
  <si>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</si>
  <si>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>მზღვეველი: სს გრინ დაზღვევა საქართველო</t>
  </si>
  <si>
    <t xml:space="preserve">ანგარიშგების თარიღი: 31.12.2023
</t>
  </si>
  <si>
    <t>ანგარიშგების პერიოდი: 01.01.2023 - 31.12.2023</t>
  </si>
</sst>
</file>

<file path=xl/styles.xml><?xml version="1.0" encoding="utf-8"?>
<styleSheet xmlns="http://schemas.openxmlformats.org/spreadsheetml/2006/main">
  <numFmts count="7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a_r_i_-;\-* #,##0.00\ _L_a_r_i_-;_-* &quot;-&quot;??\ _L_a_r_i_-;_-@_-"/>
    <numFmt numFmtId="173" formatCode="_(* #,##0_);_(* \(#,##0\);_(* &quot;-&quot;??_);_(@_)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0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0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0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1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2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3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7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8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9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1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2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3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6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4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3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3" fontId="78" fillId="73" borderId="39" xfId="274" applyNumberFormat="1" applyFont="1" applyFill="1" applyBorder="1" applyAlignment="1">
      <alignment vertical="center" wrapText="1"/>
    </xf>
    <xf numFmtId="173" fontId="78" fillId="56" borderId="40" xfId="274" applyNumberFormat="1" applyFont="1" applyFill="1" applyBorder="1" applyAlignment="1">
      <alignment horizontal="center"/>
    </xf>
    <xf numFmtId="173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3" fontId="78" fillId="73" borderId="45" xfId="274" applyNumberFormat="1" applyFont="1" applyFill="1" applyBorder="1" applyAlignment="1">
      <alignment vertical="center" wrapText="1"/>
    </xf>
    <xf numFmtId="173" fontId="78" fillId="71" borderId="46" xfId="274" applyNumberFormat="1" applyFont="1" applyFill="1" applyBorder="1" applyAlignment="1">
      <alignment/>
    </xf>
    <xf numFmtId="173" fontId="78" fillId="0" borderId="47" xfId="274" applyNumberFormat="1" applyFont="1" applyBorder="1" applyAlignment="1">
      <alignment vertical="center" wrapText="1"/>
    </xf>
    <xf numFmtId="173" fontId="78" fillId="73" borderId="46" xfId="274" applyNumberFormat="1" applyFont="1" applyFill="1" applyBorder="1" applyAlignment="1">
      <alignment wrapText="1"/>
    </xf>
    <xf numFmtId="173" fontId="78" fillId="73" borderId="48" xfId="274" applyNumberFormat="1" applyFont="1" applyFill="1" applyBorder="1" applyAlignment="1">
      <alignment wrapText="1"/>
    </xf>
    <xf numFmtId="173" fontId="78" fillId="73" borderId="47" xfId="274" applyNumberFormat="1" applyFont="1" applyFill="1" applyBorder="1" applyAlignment="1">
      <alignment wrapText="1"/>
    </xf>
    <xf numFmtId="173" fontId="78" fillId="0" borderId="46" xfId="274" applyNumberFormat="1" applyFont="1" applyBorder="1" applyAlignment="1" applyProtection="1">
      <alignment vertical="center" wrapText="1"/>
      <protection locked="0"/>
    </xf>
    <xf numFmtId="173" fontId="78" fillId="70" borderId="47" xfId="444" applyNumberFormat="1" applyFont="1" applyFill="1" applyBorder="1">
      <alignment/>
      <protection/>
    </xf>
    <xf numFmtId="173" fontId="78" fillId="56" borderId="46" xfId="274" applyNumberFormat="1" applyFont="1" applyFill="1" applyBorder="1" applyAlignment="1">
      <alignment wrapText="1"/>
    </xf>
    <xf numFmtId="173" fontId="78" fillId="70" borderId="49" xfId="444" applyNumberFormat="1" applyFont="1" applyFill="1" applyBorder="1">
      <alignment/>
      <protection/>
    </xf>
    <xf numFmtId="173" fontId="78" fillId="0" borderId="47" xfId="274" applyNumberFormat="1" applyFont="1" applyBorder="1" applyAlignment="1" applyProtection="1">
      <alignment vertical="center" wrapText="1"/>
      <protection locked="0"/>
    </xf>
    <xf numFmtId="173" fontId="78" fillId="73" borderId="50" xfId="274" applyNumberFormat="1" applyFont="1" applyFill="1" applyBorder="1" applyAlignment="1">
      <alignment vertical="center" wrapText="1"/>
    </xf>
    <xf numFmtId="173" fontId="78" fillId="70" borderId="48" xfId="444" applyNumberFormat="1" applyFont="1" applyFill="1" applyBorder="1">
      <alignment/>
      <protection/>
    </xf>
    <xf numFmtId="173" fontId="78" fillId="73" borderId="46" xfId="274" applyNumberFormat="1" applyFont="1" applyFill="1" applyBorder="1" applyAlignment="1">
      <alignment vertical="center" wrapText="1"/>
    </xf>
    <xf numFmtId="173" fontId="78" fillId="0" borderId="48" xfId="274" applyNumberFormat="1" applyFont="1" applyBorder="1" applyAlignment="1">
      <alignment vertical="center" wrapText="1"/>
    </xf>
    <xf numFmtId="173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3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0" xfId="274" applyNumberFormat="1" applyFont="1" applyFill="1" applyBorder="1" applyAlignment="1" applyProtection="1">
      <alignment vertical="center" wrapText="1"/>
      <protection locked="0"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2" xfId="274" applyNumberFormat="1" applyFont="1" applyFill="1" applyBorder="1" applyAlignment="1" applyProtection="1">
      <alignment vertical="center" wrapText="1"/>
      <protection locked="0"/>
    </xf>
    <xf numFmtId="173" fontId="78" fillId="73" borderId="52" xfId="274" applyNumberFormat="1" applyFont="1" applyFill="1" applyBorder="1" applyAlignment="1">
      <alignment vertical="center" wrapText="1"/>
    </xf>
    <xf numFmtId="173" fontId="80" fillId="74" borderId="53" xfId="274" applyNumberFormat="1" applyFont="1" applyFill="1" applyBorder="1" applyAlignment="1" applyProtection="1">
      <alignment vertical="center" wrapText="1"/>
      <protection locked="0"/>
    </xf>
    <xf numFmtId="173" fontId="78" fillId="73" borderId="44" xfId="274" applyNumberFormat="1" applyFont="1" applyFill="1" applyBorder="1" applyAlignment="1">
      <alignment vertical="center" wrapText="1"/>
    </xf>
    <xf numFmtId="173" fontId="78" fillId="56" borderId="38" xfId="274" applyNumberFormat="1" applyFont="1" applyFill="1" applyBorder="1" applyAlignment="1">
      <alignment horizontal="center"/>
    </xf>
    <xf numFmtId="173" fontId="78" fillId="70" borderId="5" xfId="444" applyNumberFormat="1" applyFont="1" applyFill="1" applyBorder="1" applyAlignment="1">
      <alignment horizontal="center"/>
      <protection/>
    </xf>
    <xf numFmtId="173" fontId="78" fillId="70" borderId="18" xfId="444" applyNumberFormat="1" applyFont="1" applyFill="1" applyBorder="1" applyAlignment="1">
      <alignment horizontal="center"/>
      <protection/>
    </xf>
    <xf numFmtId="173" fontId="78" fillId="70" borderId="54" xfId="444" applyNumberFormat="1" applyFont="1" applyFill="1" applyBorder="1" applyAlignment="1">
      <alignment horizontal="center"/>
      <protection/>
    </xf>
    <xf numFmtId="173" fontId="78" fillId="70" borderId="5" xfId="444" applyNumberFormat="1" applyFont="1" applyFill="1" applyBorder="1">
      <alignment/>
      <protection/>
    </xf>
    <xf numFmtId="173" fontId="78" fillId="70" borderId="18" xfId="444" applyNumberFormat="1" applyFont="1" applyFill="1" applyBorder="1">
      <alignment/>
      <protection/>
    </xf>
    <xf numFmtId="173" fontId="78" fillId="70" borderId="54" xfId="444" applyNumberFormat="1" applyFont="1" applyFill="1" applyBorder="1">
      <alignment/>
      <protection/>
    </xf>
    <xf numFmtId="173" fontId="78" fillId="0" borderId="54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Border="1" applyAlignment="1">
      <alignment vertical="center"/>
    </xf>
    <xf numFmtId="173" fontId="78" fillId="73" borderId="40" xfId="274" applyNumberFormat="1" applyFont="1" applyFill="1" applyBorder="1" applyAlignment="1">
      <alignment/>
    </xf>
    <xf numFmtId="173" fontId="78" fillId="71" borderId="40" xfId="274" applyNumberFormat="1" applyFont="1" applyFill="1" applyBorder="1" applyAlignment="1">
      <alignment/>
    </xf>
    <xf numFmtId="173" fontId="78" fillId="73" borderId="54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0" xfId="274" applyNumberFormat="1" applyFont="1" applyBorder="1" applyAlignment="1" applyProtection="1">
      <alignment vertical="center"/>
      <protection locked="0"/>
    </xf>
    <xf numFmtId="173" fontId="78" fillId="56" borderId="40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39" xfId="274" applyNumberFormat="1" applyFont="1" applyFill="1" applyBorder="1" applyAlignment="1">
      <alignment vertical="center"/>
    </xf>
    <xf numFmtId="173" fontId="78" fillId="73" borderId="40" xfId="274" applyNumberFormat="1" applyFont="1" applyFill="1" applyBorder="1" applyAlignment="1">
      <alignment vertical="center"/>
    </xf>
    <xf numFmtId="173" fontId="78" fillId="0" borderId="54" xfId="274" applyNumberFormat="1" applyFont="1" applyBorder="1" applyAlignment="1">
      <alignment vertical="center"/>
    </xf>
    <xf numFmtId="173" fontId="78" fillId="71" borderId="40" xfId="274" applyNumberFormat="1" applyFont="1" applyFill="1" applyBorder="1" applyAlignment="1">
      <alignment horizontal="center"/>
    </xf>
    <xf numFmtId="173" fontId="78" fillId="0" borderId="54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/>
    </xf>
    <xf numFmtId="173" fontId="78" fillId="73" borderId="54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0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39" xfId="274" applyNumberFormat="1" applyFont="1" applyFill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3" fontId="78" fillId="71" borderId="38" xfId="274" applyNumberFormat="1" applyFont="1" applyFill="1" applyBorder="1" applyAlignment="1">
      <alignment/>
    </xf>
    <xf numFmtId="173" fontId="78" fillId="71" borderId="34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54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>
      <alignment vertical="center" wrapText="1"/>
    </xf>
    <xf numFmtId="173" fontId="78" fillId="0" borderId="5" xfId="274" applyNumberFormat="1" applyFont="1" applyBorder="1" applyAlignment="1">
      <alignment vertical="center" wrapText="1"/>
    </xf>
    <xf numFmtId="173" fontId="78" fillId="0" borderId="37" xfId="274" applyNumberFormat="1" applyFont="1" applyBorder="1" applyAlignment="1">
      <alignment vertical="center" wrapText="1"/>
    </xf>
    <xf numFmtId="173" fontId="78" fillId="73" borderId="38" xfId="274" applyNumberFormat="1" applyFont="1" applyFill="1" applyBorder="1" applyAlignment="1">
      <alignment wrapText="1"/>
    </xf>
    <xf numFmtId="173" fontId="78" fillId="73" borderId="40" xfId="274" applyNumberFormat="1" applyFont="1" applyFill="1" applyBorder="1" applyAlignment="1">
      <alignment wrapText="1"/>
    </xf>
    <xf numFmtId="173" fontId="78" fillId="73" borderId="34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54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3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7" xfId="274" applyNumberFormat="1" applyFont="1" applyFill="1" applyBorder="1" applyAlignment="1">
      <alignment wrapText="1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0" xfId="274" applyNumberFormat="1" applyFont="1" applyBorder="1" applyAlignment="1" applyProtection="1">
      <alignment vertical="center" wrapText="1"/>
      <protection locked="0"/>
    </xf>
    <xf numFmtId="173" fontId="78" fillId="0" borderId="34" xfId="274" applyNumberFormat="1" applyFont="1" applyBorder="1" applyAlignment="1" applyProtection="1">
      <alignment vertical="center" wrapText="1"/>
      <protection locked="0"/>
    </xf>
    <xf numFmtId="173" fontId="78" fillId="56" borderId="38" xfId="274" applyNumberFormat="1" applyFont="1" applyFill="1" applyBorder="1" applyAlignment="1">
      <alignment wrapText="1"/>
    </xf>
    <xf numFmtId="173" fontId="78" fillId="56" borderId="40" xfId="274" applyNumberFormat="1" applyFont="1" applyFill="1" applyBorder="1" applyAlignment="1">
      <alignment wrapText="1"/>
    </xf>
    <xf numFmtId="173" fontId="78" fillId="56" borderId="34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vertical="center" wrapText="1"/>
    </xf>
    <xf numFmtId="173" fontId="78" fillId="73" borderId="40" xfId="274" applyNumberFormat="1" applyFont="1" applyFill="1" applyBorder="1" applyAlignment="1">
      <alignment vertical="center" wrapText="1"/>
    </xf>
    <xf numFmtId="173" fontId="78" fillId="73" borderId="34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>
      <alignment vertical="center" wrapText="1"/>
    </xf>
    <xf numFmtId="173" fontId="78" fillId="0" borderId="54" xfId="274" applyNumberFormat="1" applyFont="1" applyBorder="1" applyAlignment="1">
      <alignment vertical="center" wrapText="1"/>
    </xf>
    <xf numFmtId="173" fontId="78" fillId="0" borderId="35" xfId="274" applyNumberFormat="1" applyFont="1" applyBorder="1" applyAlignment="1">
      <alignment vertical="center" wrapText="1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48" xfId="274" applyNumberFormat="1" applyFont="1" applyBorder="1" applyAlignment="1" applyProtection="1">
      <alignment vertical="center" wrapText="1"/>
      <protection locked="0"/>
    </xf>
    <xf numFmtId="173" fontId="78" fillId="0" borderId="49" xfId="274" applyNumberFormat="1" applyFont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78" fillId="70" borderId="42" xfId="444" applyNumberFormat="1" applyFont="1" applyFill="1" applyBorder="1">
      <alignment/>
      <protection/>
    </xf>
    <xf numFmtId="173" fontId="78" fillId="70" borderId="36" xfId="444" applyNumberFormat="1" applyFont="1" applyFill="1" applyBorder="1">
      <alignment/>
      <protection/>
    </xf>
    <xf numFmtId="173" fontId="78" fillId="70" borderId="41" xfId="444" applyNumberFormat="1" applyFont="1" applyFill="1" applyBorder="1">
      <alignment/>
      <protection/>
    </xf>
    <xf numFmtId="173" fontId="78" fillId="70" borderId="35" xfId="444" applyNumberFormat="1" applyFont="1" applyFill="1" applyBorder="1">
      <alignment/>
      <protection/>
    </xf>
    <xf numFmtId="173" fontId="78" fillId="70" borderId="43" xfId="444" applyNumberFormat="1" applyFont="1" applyFill="1" applyBorder="1">
      <alignment/>
      <protection/>
    </xf>
    <xf numFmtId="173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3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9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3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3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3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3" fontId="2" fillId="56" borderId="70" xfId="188" applyNumberFormat="1" applyFont="1" applyFill="1" applyBorder="1" applyAlignment="1">
      <alignment horizontal="right" vertical="center"/>
    </xf>
    <xf numFmtId="173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3" fontId="2" fillId="0" borderId="0" xfId="0" applyNumberFormat="1" applyFont="1" applyAlignment="1">
      <alignment vertical="center"/>
    </xf>
    <xf numFmtId="4" fontId="108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3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3" fontId="3" fillId="56" borderId="70" xfId="175" applyNumberFormat="1" applyFont="1" applyFill="1" applyBorder="1" applyAlignment="1">
      <alignment horizontal="right" vertical="center"/>
    </xf>
    <xf numFmtId="169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3" fontId="3" fillId="56" borderId="69" xfId="165" applyNumberFormat="1" applyFont="1" applyFill="1" applyBorder="1" applyAlignment="1">
      <alignment horizontal="right" vertical="center"/>
    </xf>
    <xf numFmtId="173" fontId="3" fillId="56" borderId="65" xfId="165" applyNumberFormat="1" applyFont="1" applyFill="1" applyBorder="1" applyAlignment="1">
      <alignment horizontal="right" vertical="center"/>
    </xf>
    <xf numFmtId="173" fontId="3" fillId="56" borderId="69" xfId="188" applyNumberFormat="1" applyFont="1" applyFill="1" applyBorder="1" applyAlignment="1">
      <alignment horizontal="right" vertical="center"/>
    </xf>
    <xf numFmtId="173" fontId="81" fillId="56" borderId="70" xfId="175" applyNumberFormat="1" applyFont="1" applyFill="1" applyBorder="1" applyAlignment="1">
      <alignment horizontal="right" vertical="center"/>
    </xf>
    <xf numFmtId="173" fontId="81" fillId="56" borderId="65" xfId="175" applyNumberFormat="1" applyFont="1" applyFill="1" applyBorder="1" applyAlignment="1">
      <alignment horizontal="right" vertical="center"/>
    </xf>
    <xf numFmtId="173" fontId="81" fillId="56" borderId="74" xfId="175" applyNumberFormat="1" applyFont="1" applyFill="1" applyBorder="1" applyAlignment="1">
      <alignment horizontal="right" vertical="center"/>
    </xf>
    <xf numFmtId="3" fontId="3" fillId="56" borderId="65" xfId="165" applyNumberFormat="1" applyFont="1" applyFill="1" applyBorder="1" applyAlignment="1">
      <alignment horizontal="right" vertical="center"/>
    </xf>
    <xf numFmtId="169" fontId="3" fillId="56" borderId="65" xfId="165" applyNumberFormat="1" applyFont="1" applyFill="1" applyBorder="1" applyAlignment="1">
      <alignment horizontal="right" vertical="center"/>
    </xf>
    <xf numFmtId="173" fontId="2" fillId="0" borderId="0" xfId="375" applyNumberFormat="1" applyFont="1" applyAlignment="1">
      <alignment vertical="center"/>
      <protection/>
    </xf>
    <xf numFmtId="4" fontId="109" fillId="0" borderId="0" xfId="0" applyNumberFormat="1" applyFont="1" applyAlignment="1">
      <alignment/>
    </xf>
    <xf numFmtId="3" fontId="78" fillId="0" borderId="54" xfId="274" applyNumberFormat="1" applyFont="1" applyBorder="1" applyAlignment="1" applyProtection="1">
      <alignment vertical="center" wrapText="1"/>
      <protection locked="0"/>
    </xf>
    <xf numFmtId="3" fontId="78" fillId="70" borderId="18" xfId="444" applyNumberFormat="1" applyFont="1" applyFill="1" applyBorder="1">
      <alignment/>
      <protection/>
    </xf>
    <xf numFmtId="3" fontId="78" fillId="0" borderId="5" xfId="274" applyNumberFormat="1" applyFont="1" applyBorder="1" applyAlignment="1" applyProtection="1">
      <alignment vertical="center" wrapText="1"/>
      <protection locked="0"/>
    </xf>
    <xf numFmtId="3" fontId="78" fillId="56" borderId="40" xfId="274" applyNumberFormat="1" applyFont="1" applyFill="1" applyBorder="1" applyAlignment="1">
      <alignment wrapText="1"/>
    </xf>
    <xf numFmtId="0" fontId="78" fillId="72" borderId="49" xfId="0" applyFont="1" applyFill="1" applyBorder="1" applyAlignment="1">
      <alignment horizontal="center" vertical="center" wrapText="1"/>
    </xf>
    <xf numFmtId="173" fontId="3" fillId="0" borderId="0" xfId="375" applyNumberFormat="1" applyFont="1" applyAlignment="1">
      <alignment vertical="center"/>
      <protection/>
    </xf>
    <xf numFmtId="0" fontId="2" fillId="0" borderId="0" xfId="375" applyFont="1" applyAlignment="1" applyProtection="1">
      <alignment horizontal="left"/>
      <protection locked="0"/>
    </xf>
    <xf numFmtId="0" fontId="2" fillId="0" borderId="0" xfId="375" applyFont="1" applyAlignment="1" applyProtection="1">
      <alignment horizontal="center" vertical="center"/>
      <protection locked="0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84" fillId="0" borderId="10" xfId="37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2" fillId="0" borderId="0" xfId="375" applyFont="1" applyAlignment="1">
      <alignment horizontal="center" vertical="center"/>
      <protection/>
    </xf>
    <xf numFmtId="0" fontId="84" fillId="0" borderId="0" xfId="442" applyFont="1" applyAlignment="1">
      <alignment horizontal="center" vertical="center"/>
      <protection/>
    </xf>
    <xf numFmtId="4" fontId="3" fillId="0" borderId="0" xfId="0" applyNumberFormat="1" applyFont="1" applyAlignment="1">
      <alignment horizontal="left" vertical="center"/>
    </xf>
    <xf numFmtId="0" fontId="84" fillId="0" borderId="0" xfId="375" applyFont="1" applyAlignment="1">
      <alignment horizontal="center" vertical="center"/>
      <protection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72" borderId="18" xfId="0" applyFont="1" applyFill="1" applyBorder="1" applyAlignment="1">
      <alignment horizontal="center" vertical="center" wrapText="1"/>
    </xf>
    <xf numFmtId="0" fontId="3" fillId="56" borderId="75" xfId="0" applyFont="1" applyFill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76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7" xfId="0" applyFont="1" applyFill="1" applyBorder="1" applyAlignment="1">
      <alignment horizontal="center" vertical="center" textRotation="90" wrapText="1"/>
    </xf>
    <xf numFmtId="0" fontId="3" fillId="56" borderId="78" xfId="444" applyFont="1" applyFill="1" applyBorder="1" applyAlignment="1">
      <alignment horizontal="center" vertical="center" wrapText="1"/>
      <protection/>
    </xf>
    <xf numFmtId="0" fontId="3" fillId="56" borderId="79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Font="1" applyFill="1" applyBorder="1" applyAlignment="1">
      <alignment horizontal="center" vertical="center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7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3" fillId="72" borderId="80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2" borderId="81" xfId="444" applyFont="1" applyFill="1" applyBorder="1" applyAlignment="1">
      <alignment horizontal="center" vertical="center" textRotation="90"/>
      <protection/>
    </xf>
    <xf numFmtId="0" fontId="3" fillId="72" borderId="44" xfId="444" applyFont="1" applyFill="1" applyBorder="1" applyAlignment="1">
      <alignment horizontal="center" vertical="center" textRotation="90"/>
      <protection/>
    </xf>
    <xf numFmtId="0" fontId="3" fillId="72" borderId="82" xfId="444" applyFont="1" applyFill="1" applyBorder="1" applyAlignment="1">
      <alignment horizontal="center" vertical="center" textRotation="90"/>
      <protection/>
    </xf>
    <xf numFmtId="0" fontId="3" fillId="72" borderId="36" xfId="0" applyFont="1" applyFill="1" applyBorder="1" applyAlignment="1">
      <alignment horizontal="center" vertical="center" wrapText="1"/>
    </xf>
    <xf numFmtId="0" fontId="3" fillId="72" borderId="77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83" xfId="0" applyFont="1" applyFill="1" applyBorder="1" applyAlignment="1">
      <alignment horizontal="center" vertical="center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0" activePane="bottomLeft" state="frozen"/>
      <selection pane="topLeft" activeCell="A1" sqref="A1"/>
      <selection pane="bottomLeft" activeCell="K32" sqref="K32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7" width="9.140625" style="127" customWidth="1"/>
    <col min="8" max="16384" width="9.140625" style="127" customWidth="1"/>
  </cols>
  <sheetData>
    <row r="2" spans="2:5" s="206" customFormat="1" ht="15">
      <c r="B2" s="206" t="s">
        <v>242</v>
      </c>
      <c r="D2" s="203"/>
      <c r="E2" s="207" t="s">
        <v>237</v>
      </c>
    </row>
    <row r="3" spans="2:6" s="206" customFormat="1" ht="15">
      <c r="B3" s="260" t="s">
        <v>243</v>
      </c>
      <c r="C3" s="261"/>
      <c r="D3" s="261"/>
      <c r="E3" s="261"/>
      <c r="F3" s="261"/>
    </row>
    <row r="4" spans="2:3" ht="15">
      <c r="B4" s="128"/>
      <c r="C4" s="128"/>
    </row>
    <row r="5" spans="2:5" ht="18" customHeight="1">
      <c r="B5" s="129"/>
      <c r="C5" s="257" t="s">
        <v>84</v>
      </c>
      <c r="D5" s="258"/>
      <c r="E5" s="258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9" t="s">
        <v>89</v>
      </c>
      <c r="D9" s="259"/>
      <c r="E9" s="259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1">
        <v>2410006.3499999996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11628842.930000002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559906.3100871183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174388.2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1900000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399950.20833892975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63460.36641258474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47839.49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39606.65000000001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/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74980.1771620286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2">
        <f>SUM(E10:E27)</f>
        <v>17298980.68200066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9" t="s">
        <v>127</v>
      </c>
      <c r="D30" s="259"/>
      <c r="E30" s="259"/>
    </row>
    <row r="31" spans="2:5" s="142" customFormat="1" ht="15" customHeight="1">
      <c r="B31" s="139" t="s">
        <v>128</v>
      </c>
      <c r="C31" s="228">
        <v>20</v>
      </c>
      <c r="D31" s="229" t="s">
        <v>129</v>
      </c>
      <c r="E31" s="239">
        <v>1453041.1186692575</v>
      </c>
    </row>
    <row r="32" spans="2:5" s="142" customFormat="1" ht="15" customHeight="1">
      <c r="B32" s="143" t="s">
        <v>130</v>
      </c>
      <c r="C32" s="230">
        <v>21</v>
      </c>
      <c r="D32" s="231" t="s">
        <v>131</v>
      </c>
      <c r="E32" s="240">
        <v>434006.27</v>
      </c>
    </row>
    <row r="33" spans="2:5" s="142" customFormat="1" ht="15" customHeight="1">
      <c r="B33" s="143" t="s">
        <v>132</v>
      </c>
      <c r="C33" s="230">
        <v>22</v>
      </c>
      <c r="D33" s="147" t="s">
        <v>133</v>
      </c>
      <c r="E33" s="240">
        <v>11480.91</v>
      </c>
    </row>
    <row r="34" spans="2:5" s="142" customFormat="1" ht="15" customHeight="1">
      <c r="B34" s="143" t="s">
        <v>134</v>
      </c>
      <c r="C34" s="230">
        <v>23</v>
      </c>
      <c r="D34" s="231" t="s">
        <v>135</v>
      </c>
      <c r="E34" s="240">
        <v>53454.99663040108</v>
      </c>
    </row>
    <row r="35" spans="2:5" s="142" customFormat="1" ht="15" customHeight="1">
      <c r="B35" s="143" t="s">
        <v>136</v>
      </c>
      <c r="C35" s="230">
        <v>24</v>
      </c>
      <c r="D35" s="231" t="s">
        <v>137</v>
      </c>
      <c r="E35" s="240">
        <v>0</v>
      </c>
    </row>
    <row r="36" spans="2:5" s="142" customFormat="1" ht="15" customHeight="1">
      <c r="B36" s="143" t="s">
        <v>138</v>
      </c>
      <c r="C36" s="230">
        <v>25</v>
      </c>
      <c r="D36" s="231" t="s">
        <v>139</v>
      </c>
      <c r="E36" s="240">
        <v>0</v>
      </c>
    </row>
    <row r="37" spans="2:5" s="142" customFormat="1" ht="15" customHeight="1">
      <c r="B37" s="143" t="s">
        <v>140</v>
      </c>
      <c r="C37" s="230">
        <v>26</v>
      </c>
      <c r="D37" s="231" t="s">
        <v>141</v>
      </c>
      <c r="E37" s="240">
        <v>0</v>
      </c>
    </row>
    <row r="38" spans="2:5" s="142" customFormat="1" ht="15" customHeight="1">
      <c r="B38" s="143" t="s">
        <v>142</v>
      </c>
      <c r="C38" s="230">
        <v>27</v>
      </c>
      <c r="D38" s="231" t="s">
        <v>143</v>
      </c>
      <c r="E38" s="240">
        <v>84427.88305331748</v>
      </c>
    </row>
    <row r="39" spans="2:5" s="142" customFormat="1" ht="15" customHeight="1">
      <c r="B39" s="143" t="s">
        <v>144</v>
      </c>
      <c r="C39" s="230">
        <v>28</v>
      </c>
      <c r="D39" s="231" t="s">
        <v>145</v>
      </c>
      <c r="E39" s="240"/>
    </row>
    <row r="40" spans="2:5" s="142" customFormat="1" ht="15" customHeight="1">
      <c r="B40" s="143" t="s">
        <v>146</v>
      </c>
      <c r="C40" s="230">
        <v>29</v>
      </c>
      <c r="D40" s="231" t="s">
        <v>147</v>
      </c>
      <c r="E40" s="240">
        <v>1193128.42</v>
      </c>
    </row>
    <row r="41" spans="2:5" s="153" customFormat="1" ht="15" customHeight="1" thickBot="1">
      <c r="B41" s="150" t="s">
        <v>148</v>
      </c>
      <c r="C41" s="232">
        <v>30</v>
      </c>
      <c r="D41" s="233" t="s">
        <v>149</v>
      </c>
      <c r="E41" s="242">
        <f>SUM(E31:E40)</f>
        <v>3229539.598352976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9" t="s">
        <v>150</v>
      </c>
      <c r="D43" s="259"/>
      <c r="E43" s="259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1">
        <v>10051059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>
        <v>51064</v>
      </c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2179566.1686540553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1787751.913082161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3">
        <f>SUM(E44+E45-E46+E47+E48+E49)</f>
        <v>14069441.081736214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4">
        <f>E41+E50</f>
        <v>17298980.68008919</v>
      </c>
    </row>
    <row r="52" ht="15">
      <c r="E52" s="248"/>
    </row>
    <row r="54" spans="3:5" ht="15">
      <c r="C54" s="255"/>
      <c r="D54" s="255"/>
      <c r="E54" s="255"/>
    </row>
    <row r="55" spans="3:5" ht="15">
      <c r="C55" s="256"/>
      <c r="D55" s="256"/>
      <c r="E55" s="256"/>
    </row>
    <row r="56" spans="3:5" ht="15">
      <c r="C56" s="255"/>
      <c r="D56" s="255"/>
      <c r="E56" s="255"/>
    </row>
    <row r="57" spans="3:5" ht="15">
      <c r="C57" s="256"/>
      <c r="D57" s="256"/>
      <c r="E57" s="256"/>
    </row>
    <row r="58" spans="3:5" ht="15" customHeight="1">
      <c r="C58" s="255"/>
      <c r="D58" s="255"/>
      <c r="E58" s="255"/>
    </row>
    <row r="59" spans="3:5" ht="15">
      <c r="C59" s="256"/>
      <c r="D59" s="256"/>
      <c r="E59" s="256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C5:E5"/>
    <mergeCell ref="C9:E9"/>
    <mergeCell ref="B3:F3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47" activePane="bottomLeft" state="frozen"/>
      <selection pane="topLeft" activeCell="C120" sqref="C120"/>
      <selection pane="bottomLeft" activeCell="E35" activeCellId="1" sqref="E19 E35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10.00390625" style="138" bestFit="1" customWidth="1"/>
    <col min="7" max="7" width="11.7109375" style="138" bestFit="1" customWidth="1"/>
    <col min="8" max="16384" width="9.140625" style="138" customWidth="1"/>
  </cols>
  <sheetData>
    <row r="1" spans="2:5" ht="15" customHeight="1">
      <c r="B1" s="142" t="s">
        <v>242</v>
      </c>
      <c r="C1" s="142"/>
      <c r="D1" s="167"/>
      <c r="E1" s="204" t="s">
        <v>238</v>
      </c>
    </row>
    <row r="2" spans="2:6" ht="16.5" customHeight="1">
      <c r="B2" s="264" t="s">
        <v>244</v>
      </c>
      <c r="C2" s="264"/>
      <c r="D2" s="264"/>
      <c r="E2" s="264"/>
      <c r="F2" s="264"/>
    </row>
    <row r="3" ht="15" customHeight="1"/>
    <row r="4" spans="4:5" s="168" customFormat="1" ht="12.75" customHeight="1">
      <c r="D4" s="262" t="s">
        <v>167</v>
      </c>
      <c r="E4" s="262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63" t="s">
        <v>168</v>
      </c>
      <c r="D8" s="263"/>
      <c r="E8" s="263"/>
    </row>
    <row r="9" spans="2:7" ht="15" customHeight="1">
      <c r="B9" s="173" t="s">
        <v>90</v>
      </c>
      <c r="C9" s="174">
        <v>1</v>
      </c>
      <c r="D9" s="175" t="s">
        <v>169</v>
      </c>
      <c r="E9" s="176">
        <v>4202777.986666668</v>
      </c>
      <c r="G9" s="247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739051.97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-100110.09747076768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21215.47848746687</v>
      </c>
    </row>
    <row r="13" spans="2:7" s="142" customFormat="1" ht="15" customHeight="1">
      <c r="B13" s="177" t="s">
        <v>97</v>
      </c>
      <c r="C13" s="144">
        <v>5</v>
      </c>
      <c r="D13" s="145" t="s">
        <v>173</v>
      </c>
      <c r="E13" s="245">
        <v>3585051.592624903</v>
      </c>
      <c r="G13" s="254"/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1143092.7685294119</v>
      </c>
    </row>
    <row r="15" spans="2:6" ht="15" customHeight="1">
      <c r="B15" s="177" t="s">
        <v>101</v>
      </c>
      <c r="C15" s="178">
        <v>7</v>
      </c>
      <c r="D15" s="179" t="s">
        <v>175</v>
      </c>
      <c r="E15" s="180">
        <v>107774.09000000001</v>
      </c>
      <c r="F15" s="247"/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92392.71810610339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41052.42896249998</v>
      </c>
    </row>
    <row r="18" spans="2:6" ht="15" customHeight="1">
      <c r="B18" s="177" t="s">
        <v>107</v>
      </c>
      <c r="C18" s="178">
        <v>10</v>
      </c>
      <c r="D18" s="181" t="s">
        <v>178</v>
      </c>
      <c r="E18" s="180">
        <v>583970.8801111111</v>
      </c>
      <c r="F18" s="247"/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6">
        <v>502688.0875619042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-146619.0433185341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5">
        <f>E13-E19-E20+E21</f>
        <v>2935744.461744465</v>
      </c>
    </row>
    <row r="23" spans="3:5" ht="9" customHeight="1">
      <c r="C23" s="155"/>
      <c r="D23" s="187"/>
      <c r="E23" s="157"/>
    </row>
    <row r="24" spans="3:5" ht="15" customHeight="1" thickBot="1">
      <c r="C24" s="263" t="s">
        <v>183</v>
      </c>
      <c r="D24" s="263"/>
      <c r="E24" s="263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2620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9.350849614493882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v>2610.649150385506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18.882901826484016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v>18.882901826484016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-1324.1766184407584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235">
        <f>E29-E35+E38-E39+E40</f>
        <v>1267.5896301182634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8">
        <f>E22+E41</f>
        <v>2937012.051374583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63" t="s">
        <v>194</v>
      </c>
      <c r="E45" s="263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63" t="s">
        <v>199</v>
      </c>
      <c r="D51" s="263"/>
      <c r="E51" s="263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842059.53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34972.68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5">
        <f>SUM(E52:E60)</f>
        <v>877032.2100000001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65" t="s">
        <v>215</v>
      </c>
      <c r="D63" s="265"/>
      <c r="E63" s="265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741371.19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355656.51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43394.49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88549.6295493715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6688.968499726681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-469859.12024332414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7">
        <f>E43+E49+E61-E64-E65-E66-E67-E68-E69+E70</f>
        <v>2108524.353082161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v>320772.44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6">
        <f>E72-E73</f>
        <v>1787751.913082161</v>
      </c>
    </row>
    <row r="75" ht="15">
      <c r="D75" s="187"/>
    </row>
    <row r="76" spans="3:5" ht="15">
      <c r="C76" s="255"/>
      <c r="D76" s="255"/>
      <c r="E76" s="255"/>
    </row>
    <row r="77" spans="3:5" ht="15">
      <c r="C77" s="256"/>
      <c r="D77" s="256"/>
      <c r="E77" s="256"/>
    </row>
    <row r="78" spans="3:5" ht="15">
      <c r="C78" s="255"/>
      <c r="D78" s="255"/>
      <c r="E78" s="255"/>
    </row>
    <row r="79" spans="3:5" ht="15">
      <c r="C79" s="256"/>
      <c r="D79" s="256"/>
      <c r="E79" s="256"/>
    </row>
    <row r="80" spans="3:5" ht="15">
      <c r="C80" s="255"/>
      <c r="D80" s="255"/>
      <c r="E80" s="255"/>
    </row>
    <row r="81" spans="3:5" ht="15">
      <c r="C81" s="256"/>
      <c r="D81" s="256"/>
      <c r="E81" s="256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tabSelected="1" zoomScaleSheetLayoutView="50" zoomScalePageLayoutView="0" workbookViewId="0" topLeftCell="A1">
      <pane xSplit="2" ySplit="10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9.421875" style="1" bestFit="1" customWidth="1"/>
    <col min="13" max="13" width="7.42187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90" t="s">
        <v>236</v>
      </c>
      <c r="B1" s="290"/>
      <c r="C1" s="224"/>
      <c r="D1" s="224"/>
      <c r="E1" s="224"/>
    </row>
    <row r="2" ht="15">
      <c r="A2" s="205" t="s">
        <v>240</v>
      </c>
    </row>
    <row r="3" ht="15">
      <c r="A3" s="205" t="s">
        <v>242</v>
      </c>
    </row>
    <row r="4" spans="1:5" ht="15" customHeight="1">
      <c r="A4" s="264" t="s">
        <v>244</v>
      </c>
      <c r="B4" s="264"/>
      <c r="C4" s="264"/>
      <c r="D4" s="264"/>
      <c r="E4" s="264"/>
    </row>
    <row r="6" spans="3:38" ht="15" customHeight="1">
      <c r="C6" s="277" t="s">
        <v>82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C6" s="279" t="s">
        <v>83</v>
      </c>
      <c r="AD6" s="279"/>
      <c r="AE6" s="279"/>
      <c r="AF6" s="279"/>
      <c r="AG6" s="279"/>
      <c r="AH6" s="279"/>
      <c r="AI6" s="279"/>
      <c r="AJ6" s="279"/>
      <c r="AK6" s="279"/>
      <c r="AL6" s="279"/>
    </row>
    <row r="7" spans="3:38" ht="15.75" customHeight="1" thickBot="1"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C7" s="280"/>
      <c r="AD7" s="280"/>
      <c r="AE7" s="280"/>
      <c r="AF7" s="280"/>
      <c r="AG7" s="280"/>
      <c r="AH7" s="280"/>
      <c r="AI7" s="280"/>
      <c r="AJ7" s="280"/>
      <c r="AK7" s="280"/>
      <c r="AL7" s="280"/>
    </row>
    <row r="8" spans="1:38" ht="89.25" customHeight="1">
      <c r="A8" s="291" t="s">
        <v>23</v>
      </c>
      <c r="B8" s="285" t="s">
        <v>70</v>
      </c>
      <c r="C8" s="297" t="s">
        <v>22</v>
      </c>
      <c r="D8" s="284"/>
      <c r="E8" s="284"/>
      <c r="F8" s="284"/>
      <c r="G8" s="284"/>
      <c r="H8" s="284" t="s">
        <v>239</v>
      </c>
      <c r="I8" s="284" t="s">
        <v>71</v>
      </c>
      <c r="J8" s="284"/>
      <c r="K8" s="284" t="s">
        <v>72</v>
      </c>
      <c r="L8" s="284"/>
      <c r="M8" s="284"/>
      <c r="N8" s="284"/>
      <c r="O8" s="284"/>
      <c r="P8" s="284" t="s">
        <v>73</v>
      </c>
      <c r="Q8" s="284"/>
      <c r="R8" s="284" t="s">
        <v>74</v>
      </c>
      <c r="S8" s="284"/>
      <c r="T8" s="284"/>
      <c r="U8" s="284"/>
      <c r="V8" s="284"/>
      <c r="W8" s="284"/>
      <c r="X8" s="284"/>
      <c r="Y8" s="284"/>
      <c r="Z8" s="284" t="s">
        <v>77</v>
      </c>
      <c r="AA8" s="285"/>
      <c r="AC8" s="269" t="s">
        <v>71</v>
      </c>
      <c r="AD8" s="270"/>
      <c r="AE8" s="270" t="s">
        <v>72</v>
      </c>
      <c r="AF8" s="270"/>
      <c r="AG8" s="270" t="s">
        <v>78</v>
      </c>
      <c r="AH8" s="270"/>
      <c r="AI8" s="270" t="s">
        <v>79</v>
      </c>
      <c r="AJ8" s="270"/>
      <c r="AK8" s="270" t="s">
        <v>77</v>
      </c>
      <c r="AL8" s="281"/>
    </row>
    <row r="9" spans="1:38" ht="50.25" customHeight="1">
      <c r="A9" s="292"/>
      <c r="B9" s="294"/>
      <c r="C9" s="296" t="s">
        <v>15</v>
      </c>
      <c r="D9" s="268"/>
      <c r="E9" s="268"/>
      <c r="F9" s="268"/>
      <c r="G9" s="253" t="s">
        <v>16</v>
      </c>
      <c r="H9" s="288"/>
      <c r="I9" s="286" t="s">
        <v>0</v>
      </c>
      <c r="J9" s="286" t="s">
        <v>1</v>
      </c>
      <c r="K9" s="268" t="s">
        <v>0</v>
      </c>
      <c r="L9" s="268"/>
      <c r="M9" s="268"/>
      <c r="N9" s="268"/>
      <c r="O9" s="225" t="s">
        <v>1</v>
      </c>
      <c r="P9" s="286" t="s">
        <v>80</v>
      </c>
      <c r="Q9" s="286" t="s">
        <v>81</v>
      </c>
      <c r="R9" s="268" t="s">
        <v>75</v>
      </c>
      <c r="S9" s="268"/>
      <c r="T9" s="268"/>
      <c r="U9" s="268"/>
      <c r="V9" s="268" t="s">
        <v>76</v>
      </c>
      <c r="W9" s="268"/>
      <c r="X9" s="268"/>
      <c r="Y9" s="268"/>
      <c r="Z9" s="286" t="s">
        <v>17</v>
      </c>
      <c r="AA9" s="273" t="s">
        <v>18</v>
      </c>
      <c r="AC9" s="271" t="s">
        <v>0</v>
      </c>
      <c r="AD9" s="266" t="s">
        <v>1</v>
      </c>
      <c r="AE9" s="266" t="s">
        <v>0</v>
      </c>
      <c r="AF9" s="266" t="s">
        <v>1</v>
      </c>
      <c r="AG9" s="266" t="s">
        <v>80</v>
      </c>
      <c r="AH9" s="266" t="s">
        <v>81</v>
      </c>
      <c r="AI9" s="266" t="s">
        <v>75</v>
      </c>
      <c r="AJ9" s="266" t="s">
        <v>76</v>
      </c>
      <c r="AK9" s="266" t="s">
        <v>17</v>
      </c>
      <c r="AL9" s="282" t="s">
        <v>18</v>
      </c>
    </row>
    <row r="10" spans="1:38" ht="102.75" customHeight="1" thickBot="1">
      <c r="A10" s="293"/>
      <c r="B10" s="295"/>
      <c r="C10" s="226" t="s">
        <v>19</v>
      </c>
      <c r="D10" s="227" t="s">
        <v>20</v>
      </c>
      <c r="E10" s="227" t="s">
        <v>21</v>
      </c>
      <c r="F10" s="227" t="s">
        <v>10</v>
      </c>
      <c r="G10" s="253" t="s">
        <v>10</v>
      </c>
      <c r="H10" s="289"/>
      <c r="I10" s="287"/>
      <c r="J10" s="287"/>
      <c r="K10" s="227" t="s">
        <v>19</v>
      </c>
      <c r="L10" s="227" t="s">
        <v>20</v>
      </c>
      <c r="M10" s="227" t="s">
        <v>21</v>
      </c>
      <c r="N10" s="227" t="s">
        <v>10</v>
      </c>
      <c r="O10" s="227" t="s">
        <v>10</v>
      </c>
      <c r="P10" s="287"/>
      <c r="Q10" s="287"/>
      <c r="R10" s="227" t="s">
        <v>19</v>
      </c>
      <c r="S10" s="227" t="s">
        <v>20</v>
      </c>
      <c r="T10" s="227" t="s">
        <v>21</v>
      </c>
      <c r="U10" s="227" t="s">
        <v>10</v>
      </c>
      <c r="V10" s="227" t="s">
        <v>19</v>
      </c>
      <c r="W10" s="227" t="s">
        <v>20</v>
      </c>
      <c r="X10" s="227" t="s">
        <v>21</v>
      </c>
      <c r="Y10" s="227" t="s">
        <v>10</v>
      </c>
      <c r="Z10" s="287"/>
      <c r="AA10" s="274"/>
      <c r="AC10" s="272"/>
      <c r="AD10" s="267"/>
      <c r="AE10" s="267"/>
      <c r="AF10" s="267"/>
      <c r="AG10" s="267"/>
      <c r="AH10" s="267"/>
      <c r="AI10" s="267"/>
      <c r="AJ10" s="267"/>
      <c r="AK10" s="267"/>
      <c r="AL10" s="283"/>
    </row>
    <row r="11" spans="1:38" ht="24.75" customHeight="1" thickBot="1">
      <c r="A11" s="10" t="s">
        <v>24</v>
      </c>
      <c r="B11" s="2" t="s">
        <v>25</v>
      </c>
      <c r="C11" s="19">
        <f>SUM(C12:C15)</f>
        <v>207</v>
      </c>
      <c r="D11" s="61">
        <f>SUM(D12:D15)</f>
        <v>20</v>
      </c>
      <c r="E11" s="61">
        <f>SUM(E12:E15)</f>
        <v>0</v>
      </c>
      <c r="F11" s="61">
        <f aca="true" t="shared" si="0" ref="F11:AA11">SUM(F12:F15)</f>
        <v>227</v>
      </c>
      <c r="G11" s="61">
        <f t="shared" si="0"/>
        <v>223</v>
      </c>
      <c r="H11" s="42">
        <f t="shared" si="0"/>
        <v>0</v>
      </c>
      <c r="I11" s="61">
        <f t="shared" si="0"/>
        <v>2620</v>
      </c>
      <c r="J11" s="61">
        <f t="shared" si="0"/>
        <v>0</v>
      </c>
      <c r="K11" s="61">
        <f>SUM(K12:K15)</f>
        <v>2065</v>
      </c>
      <c r="L11" s="61">
        <f>SUM(L12:L15)</f>
        <v>555</v>
      </c>
      <c r="M11" s="61">
        <f>SUM(M12:M15)</f>
        <v>0</v>
      </c>
      <c r="N11" s="70">
        <f t="shared" si="0"/>
        <v>2620</v>
      </c>
      <c r="O11" s="61">
        <f t="shared" si="0"/>
        <v>0</v>
      </c>
      <c r="P11" s="61">
        <f t="shared" si="0"/>
        <v>2610.6491503855045</v>
      </c>
      <c r="Q11" s="61">
        <f>SUM(Q12:Q15)</f>
        <v>2610.6491503855045</v>
      </c>
      <c r="R11" s="61">
        <f>SUM(R12:R15)</f>
        <v>0</v>
      </c>
      <c r="S11" s="61">
        <f>SUM(S12:S15)</f>
        <v>0</v>
      </c>
      <c r="T11" s="61">
        <f>SUM(T12:T15)</f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 t="shared" si="0"/>
        <v>0</v>
      </c>
      <c r="Z11" s="61">
        <f t="shared" si="0"/>
        <v>18.882901826484016</v>
      </c>
      <c r="AA11" s="84">
        <f t="shared" si="0"/>
        <v>18.882901826484016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>
        <v>207</v>
      </c>
      <c r="D12" s="86">
        <v>20</v>
      </c>
      <c r="E12" s="86"/>
      <c r="F12" s="57">
        <f>SUM(C12:E12)</f>
        <v>227</v>
      </c>
      <c r="G12" s="86">
        <v>223</v>
      </c>
      <c r="H12" s="41"/>
      <c r="I12" s="86">
        <v>2620</v>
      </c>
      <c r="J12" s="86">
        <v>0</v>
      </c>
      <c r="K12" s="86">
        <v>2065</v>
      </c>
      <c r="L12" s="86">
        <v>555</v>
      </c>
      <c r="M12" s="86"/>
      <c r="N12" s="71">
        <f>SUM(K12:M12)</f>
        <v>2620</v>
      </c>
      <c r="O12" s="86">
        <v>0</v>
      </c>
      <c r="P12" s="86">
        <v>2610.6491503855045</v>
      </c>
      <c r="Q12" s="86">
        <v>2610.6491503855045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18.882901826484016</v>
      </c>
      <c r="AA12" s="87">
        <v>18.882901826484016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>
        <v>0</v>
      </c>
      <c r="K13" s="89"/>
      <c r="L13" s="89"/>
      <c r="M13" s="89"/>
      <c r="N13" s="72">
        <f>SUM(K13:M13)</f>
        <v>0</v>
      </c>
      <c r="O13" s="89">
        <v>0</v>
      </c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>
        <v>0</v>
      </c>
      <c r="K14" s="89"/>
      <c r="L14" s="89"/>
      <c r="M14" s="89"/>
      <c r="N14" s="72">
        <f>SUM(K14:M14)</f>
        <v>0</v>
      </c>
      <c r="O14" s="89">
        <v>0</v>
      </c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>
        <v>0</v>
      </c>
      <c r="K15" s="92"/>
      <c r="L15" s="92"/>
      <c r="M15" s="92"/>
      <c r="N15" s="73">
        <f>SUM(K15:M15)</f>
        <v>0</v>
      </c>
      <c r="O15" s="92">
        <v>0</v>
      </c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50</v>
      </c>
      <c r="E16" s="95">
        <v>0</v>
      </c>
      <c r="F16" s="60">
        <v>50</v>
      </c>
      <c r="G16" s="95">
        <v>0</v>
      </c>
      <c r="H16" s="42"/>
      <c r="I16" s="95">
        <v>548</v>
      </c>
      <c r="J16" s="95">
        <v>0</v>
      </c>
      <c r="K16" s="95">
        <v>0</v>
      </c>
      <c r="L16" s="210">
        <v>548</v>
      </c>
      <c r="M16" s="95">
        <v>0</v>
      </c>
      <c r="N16" s="74">
        <v>548</v>
      </c>
      <c r="O16" s="95">
        <v>0</v>
      </c>
      <c r="P16" s="95">
        <v>556</v>
      </c>
      <c r="Q16" s="95">
        <v>556</v>
      </c>
      <c r="R16" s="95">
        <v>0</v>
      </c>
      <c r="S16" s="95">
        <v>0</v>
      </c>
      <c r="T16" s="95">
        <v>0</v>
      </c>
      <c r="U16" s="60">
        <v>0</v>
      </c>
      <c r="V16" s="95">
        <v>0</v>
      </c>
      <c r="W16" s="95">
        <v>0</v>
      </c>
      <c r="X16" s="95">
        <v>0</v>
      </c>
      <c r="Y16" s="60">
        <v>0</v>
      </c>
      <c r="Z16" s="95">
        <v>20.9</v>
      </c>
      <c r="AA16" s="96">
        <v>20.9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 aca="true" t="shared" si="2" ref="C17:AA17">SUM(C18:C19)</f>
        <v>424</v>
      </c>
      <c r="D17" s="61">
        <f t="shared" si="2"/>
        <v>96</v>
      </c>
      <c r="E17" s="61">
        <f t="shared" si="2"/>
        <v>0</v>
      </c>
      <c r="F17" s="61">
        <f t="shared" si="2"/>
        <v>520</v>
      </c>
      <c r="G17" s="61">
        <f t="shared" si="2"/>
        <v>484</v>
      </c>
      <c r="H17" s="45">
        <f t="shared" si="2"/>
        <v>0</v>
      </c>
      <c r="I17" s="61">
        <f t="shared" si="2"/>
        <v>51747.46411254982</v>
      </c>
      <c r="J17" s="61">
        <f t="shared" si="2"/>
        <v>13715.400807065796</v>
      </c>
      <c r="K17" s="61">
        <f t="shared" si="2"/>
        <v>47743.69</v>
      </c>
      <c r="L17" s="211">
        <f t="shared" si="2"/>
        <v>3857.68</v>
      </c>
      <c r="M17" s="61">
        <f t="shared" si="2"/>
        <v>0</v>
      </c>
      <c r="N17" s="70">
        <f t="shared" si="2"/>
        <v>51601.37</v>
      </c>
      <c r="O17" s="61">
        <f t="shared" si="2"/>
        <v>13670.58</v>
      </c>
      <c r="P17" s="61">
        <f t="shared" si="2"/>
        <v>43155.77338951741</v>
      </c>
      <c r="Q17" s="61">
        <f t="shared" si="2"/>
        <v>36863.31384542128</v>
      </c>
      <c r="R17" s="61">
        <f t="shared" si="2"/>
        <v>76.8</v>
      </c>
      <c r="S17" s="61">
        <f t="shared" si="2"/>
        <v>0</v>
      </c>
      <c r="T17" s="61">
        <f t="shared" si="2"/>
        <v>0</v>
      </c>
      <c r="U17" s="61">
        <f t="shared" si="2"/>
        <v>76.8</v>
      </c>
      <c r="V17" s="61">
        <f t="shared" si="2"/>
        <v>76.8</v>
      </c>
      <c r="W17" s="61">
        <f t="shared" si="2"/>
        <v>0</v>
      </c>
      <c r="X17" s="61">
        <f t="shared" si="2"/>
        <v>0</v>
      </c>
      <c r="Y17" s="61">
        <f t="shared" si="2"/>
        <v>76.8</v>
      </c>
      <c r="Z17" s="61">
        <f t="shared" si="2"/>
        <v>2261.623446732582</v>
      </c>
      <c r="AA17" s="84">
        <f t="shared" si="2"/>
        <v>2261.623446732582</v>
      </c>
      <c r="AC17" s="83">
        <f aca="true" t="shared" si="3" ref="AC17:AL17">SUM(AC18:AC19)</f>
        <v>0</v>
      </c>
      <c r="AD17" s="61">
        <f t="shared" si="3"/>
        <v>0</v>
      </c>
      <c r="AE17" s="61">
        <f t="shared" si="3"/>
        <v>0</v>
      </c>
      <c r="AF17" s="61">
        <f t="shared" si="3"/>
        <v>0</v>
      </c>
      <c r="AG17" s="61">
        <f t="shared" si="3"/>
        <v>0</v>
      </c>
      <c r="AH17" s="61">
        <f t="shared" si="3"/>
        <v>0</v>
      </c>
      <c r="AI17" s="61">
        <f t="shared" si="3"/>
        <v>0</v>
      </c>
      <c r="AJ17" s="61">
        <f t="shared" si="3"/>
        <v>0</v>
      </c>
      <c r="AK17" s="61">
        <f t="shared" si="3"/>
        <v>0</v>
      </c>
      <c r="AL17" s="84">
        <f t="shared" si="3"/>
        <v>0</v>
      </c>
    </row>
    <row r="18" spans="1:38" ht="24.75" customHeight="1">
      <c r="A18" s="14"/>
      <c r="B18" s="4" t="s">
        <v>33</v>
      </c>
      <c r="C18" s="22">
        <v>232</v>
      </c>
      <c r="D18" s="98">
        <v>0</v>
      </c>
      <c r="E18" s="98">
        <v>0</v>
      </c>
      <c r="F18" s="62">
        <v>232</v>
      </c>
      <c r="G18" s="98">
        <v>227</v>
      </c>
      <c r="H18" s="44"/>
      <c r="I18" s="98">
        <v>26104.4495396362</v>
      </c>
      <c r="J18" s="98">
        <v>0</v>
      </c>
      <c r="K18" s="98">
        <v>26104.45</v>
      </c>
      <c r="L18" s="212">
        <v>0</v>
      </c>
      <c r="M18" s="98">
        <v>0</v>
      </c>
      <c r="N18" s="75">
        <v>26104.45</v>
      </c>
      <c r="O18" s="98"/>
      <c r="P18" s="98">
        <v>23217.829232330478</v>
      </c>
      <c r="Q18" s="98">
        <v>23217.829232330478</v>
      </c>
      <c r="R18" s="98">
        <v>76.8</v>
      </c>
      <c r="S18" s="98">
        <v>0</v>
      </c>
      <c r="T18" s="98">
        <v>0</v>
      </c>
      <c r="U18" s="62">
        <v>76.8</v>
      </c>
      <c r="V18" s="98">
        <v>76.8</v>
      </c>
      <c r="W18" s="98">
        <v>0</v>
      </c>
      <c r="X18" s="98">
        <v>0</v>
      </c>
      <c r="Y18" s="62">
        <v>76.8</v>
      </c>
      <c r="Z18" s="98">
        <v>3476.099725840257</v>
      </c>
      <c r="AA18" s="99">
        <v>3476.099725840257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192</v>
      </c>
      <c r="D19" s="101">
        <v>96</v>
      </c>
      <c r="E19" s="101">
        <v>0</v>
      </c>
      <c r="F19" s="63">
        <v>288</v>
      </c>
      <c r="G19" s="101">
        <v>257</v>
      </c>
      <c r="H19" s="43"/>
      <c r="I19" s="101">
        <v>25643.014572913613</v>
      </c>
      <c r="J19" s="101">
        <v>13715.400807065796</v>
      </c>
      <c r="K19" s="101">
        <v>21639.24</v>
      </c>
      <c r="L19" s="213">
        <v>3857.68</v>
      </c>
      <c r="M19" s="101">
        <v>0</v>
      </c>
      <c r="N19" s="76">
        <v>25496.920000000002</v>
      </c>
      <c r="O19" s="101">
        <v>13670.58</v>
      </c>
      <c r="P19" s="101">
        <v>19937.944157186932</v>
      </c>
      <c r="Q19" s="101">
        <v>13645.484613090804</v>
      </c>
      <c r="R19" s="101">
        <v>0</v>
      </c>
      <c r="S19" s="101">
        <v>0</v>
      </c>
      <c r="T19" s="101">
        <v>0</v>
      </c>
      <c r="U19" s="63">
        <v>0</v>
      </c>
      <c r="V19" s="101">
        <v>0</v>
      </c>
      <c r="W19" s="101">
        <v>0</v>
      </c>
      <c r="X19" s="101">
        <v>0</v>
      </c>
      <c r="Y19" s="63">
        <v>0</v>
      </c>
      <c r="Z19" s="101">
        <v>-1214.4762791076748</v>
      </c>
      <c r="AA19" s="102">
        <v>-1214.4762791076748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4">
        <v>0</v>
      </c>
      <c r="M20" s="104">
        <v>0</v>
      </c>
      <c r="N20" s="77">
        <v>0</v>
      </c>
      <c r="O20" s="104"/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v>0</v>
      </c>
      <c r="V20" s="104">
        <v>0</v>
      </c>
      <c r="W20" s="104">
        <v>0</v>
      </c>
      <c r="X20" s="104">
        <v>0</v>
      </c>
      <c r="Y20" s="64"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 aca="true" t="shared" si="4" ref="C21:AA21">SUM(C22:C23)</f>
        <v>293</v>
      </c>
      <c r="D21" s="61">
        <f t="shared" si="4"/>
        <v>289</v>
      </c>
      <c r="E21" s="61">
        <f t="shared" si="4"/>
        <v>0</v>
      </c>
      <c r="F21" s="61">
        <f t="shared" si="4"/>
        <v>582</v>
      </c>
      <c r="G21" s="61">
        <f t="shared" si="4"/>
        <v>476</v>
      </c>
      <c r="H21" s="61">
        <f t="shared" si="4"/>
        <v>582</v>
      </c>
      <c r="I21" s="61">
        <f t="shared" si="4"/>
        <v>850746.4980531615</v>
      </c>
      <c r="J21" s="61">
        <f t="shared" si="4"/>
        <v>344632.62032088434</v>
      </c>
      <c r="K21" s="61">
        <f t="shared" si="4"/>
        <v>579050.38</v>
      </c>
      <c r="L21" s="211">
        <f t="shared" si="4"/>
        <v>255010.46000000002</v>
      </c>
      <c r="M21" s="61">
        <f t="shared" si="4"/>
        <v>0</v>
      </c>
      <c r="N21" s="70">
        <f t="shared" si="4"/>
        <v>834060.84</v>
      </c>
      <c r="O21" s="61">
        <f t="shared" si="4"/>
        <v>340915.66</v>
      </c>
      <c r="P21" s="61">
        <f t="shared" si="4"/>
        <v>891206.63762114</v>
      </c>
      <c r="Q21" s="61">
        <f t="shared" si="4"/>
        <v>583711.0556569995</v>
      </c>
      <c r="R21" s="61">
        <f t="shared" si="4"/>
        <v>71598.23</v>
      </c>
      <c r="S21" s="61">
        <f t="shared" si="4"/>
        <v>117522.09999999999</v>
      </c>
      <c r="T21" s="61">
        <f t="shared" si="4"/>
        <v>0</v>
      </c>
      <c r="U21" s="61">
        <f t="shared" si="4"/>
        <v>189120.33</v>
      </c>
      <c r="V21" s="61">
        <f t="shared" si="4"/>
        <v>55923.28999999999</v>
      </c>
      <c r="W21" s="61">
        <f t="shared" si="4"/>
        <v>73675.54</v>
      </c>
      <c r="X21" s="61">
        <f t="shared" si="4"/>
        <v>0</v>
      </c>
      <c r="Y21" s="61">
        <f t="shared" si="4"/>
        <v>129598.82999999997</v>
      </c>
      <c r="Z21" s="61">
        <f t="shared" si="4"/>
        <v>168968.82671804784</v>
      </c>
      <c r="AA21" s="84">
        <f t="shared" si="4"/>
        <v>104931.20925554816</v>
      </c>
      <c r="AC21" s="83">
        <f aca="true" t="shared" si="5" ref="AC21:AL21">SUM(AC22:AC23)</f>
        <v>0</v>
      </c>
      <c r="AD21" s="61">
        <f t="shared" si="5"/>
        <v>0</v>
      </c>
      <c r="AE21" s="61">
        <f t="shared" si="5"/>
        <v>0</v>
      </c>
      <c r="AF21" s="61">
        <f t="shared" si="5"/>
        <v>0</v>
      </c>
      <c r="AG21" s="61">
        <f t="shared" si="5"/>
        <v>0</v>
      </c>
      <c r="AH21" s="61">
        <f t="shared" si="5"/>
        <v>0</v>
      </c>
      <c r="AI21" s="61">
        <f t="shared" si="5"/>
        <v>0</v>
      </c>
      <c r="AJ21" s="61">
        <f t="shared" si="5"/>
        <v>0</v>
      </c>
      <c r="AK21" s="61">
        <f t="shared" si="5"/>
        <v>0</v>
      </c>
      <c r="AL21" s="84">
        <f t="shared" si="5"/>
        <v>0</v>
      </c>
    </row>
    <row r="22" spans="1:38" ht="24.75" customHeight="1">
      <c r="A22" s="14"/>
      <c r="B22" s="4" t="s">
        <v>38</v>
      </c>
      <c r="C22" s="118">
        <v>275</v>
      </c>
      <c r="D22" s="86">
        <v>255</v>
      </c>
      <c r="E22" s="86">
        <v>0</v>
      </c>
      <c r="F22" s="57">
        <v>530</v>
      </c>
      <c r="G22" s="86">
        <v>430</v>
      </c>
      <c r="H22" s="86">
        <v>530</v>
      </c>
      <c r="I22" s="86">
        <v>812968.8138579536</v>
      </c>
      <c r="J22" s="86">
        <v>337051.94723198854</v>
      </c>
      <c r="K22" s="86">
        <v>565193.11</v>
      </c>
      <c r="L22" s="208">
        <v>232464.82</v>
      </c>
      <c r="M22" s="86">
        <v>0</v>
      </c>
      <c r="N22" s="71">
        <v>797657.9299999999</v>
      </c>
      <c r="O22" s="86">
        <v>333334.99</v>
      </c>
      <c r="P22" s="86">
        <v>855386.781476152</v>
      </c>
      <c r="Q22" s="86">
        <v>557054.2052935194</v>
      </c>
      <c r="R22" s="86">
        <v>71598.23</v>
      </c>
      <c r="S22" s="86">
        <v>112373.37</v>
      </c>
      <c r="T22" s="86">
        <v>0</v>
      </c>
      <c r="U22" s="57">
        <v>183971.59999999998</v>
      </c>
      <c r="V22" s="86">
        <v>55923.28999999999</v>
      </c>
      <c r="W22" s="86">
        <v>68526.81</v>
      </c>
      <c r="X22" s="86">
        <v>0</v>
      </c>
      <c r="Y22" s="57">
        <v>124450.09999999998</v>
      </c>
      <c r="Z22" s="86">
        <v>163924.53755598026</v>
      </c>
      <c r="AA22" s="87">
        <v>99886.92009348058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18</v>
      </c>
      <c r="D23" s="54">
        <v>34</v>
      </c>
      <c r="E23" s="54">
        <v>0</v>
      </c>
      <c r="F23" s="54">
        <v>52</v>
      </c>
      <c r="G23" s="54">
        <v>46</v>
      </c>
      <c r="H23" s="54">
        <v>52</v>
      </c>
      <c r="I23" s="54">
        <v>37777.68419520793</v>
      </c>
      <c r="J23" s="54">
        <v>7580.673088895815</v>
      </c>
      <c r="K23" s="54">
        <v>13857.27</v>
      </c>
      <c r="L23" s="215">
        <v>22545.64</v>
      </c>
      <c r="M23" s="54">
        <v>0</v>
      </c>
      <c r="N23" s="51">
        <v>36402.91</v>
      </c>
      <c r="O23" s="54">
        <v>7580.67</v>
      </c>
      <c r="P23" s="54">
        <v>35819.85614498796</v>
      </c>
      <c r="Q23" s="54">
        <v>26656.850363480065</v>
      </c>
      <c r="R23" s="54">
        <v>0</v>
      </c>
      <c r="S23" s="54">
        <v>5148.73</v>
      </c>
      <c r="T23" s="54">
        <v>0</v>
      </c>
      <c r="U23" s="54">
        <v>5148.73</v>
      </c>
      <c r="V23" s="54">
        <v>0</v>
      </c>
      <c r="W23" s="54">
        <v>5148.73</v>
      </c>
      <c r="X23" s="54">
        <v>0</v>
      </c>
      <c r="Y23" s="54">
        <v>5148.73</v>
      </c>
      <c r="Z23" s="54">
        <v>5044.28916206758</v>
      </c>
      <c r="AA23" s="126">
        <v>5044.28916206758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 aca="true" t="shared" si="6" ref="C24:AA24">SUM(C25:C27)</f>
        <v>10872</v>
      </c>
      <c r="D24" s="107">
        <f t="shared" si="6"/>
        <v>1049894</v>
      </c>
      <c r="E24" s="107">
        <f t="shared" si="6"/>
        <v>0</v>
      </c>
      <c r="F24" s="65">
        <f t="shared" si="6"/>
        <v>1060766</v>
      </c>
      <c r="G24" s="107">
        <f t="shared" si="6"/>
        <v>74108</v>
      </c>
      <c r="H24" s="107">
        <f t="shared" si="6"/>
        <v>1060761</v>
      </c>
      <c r="I24" s="107">
        <f t="shared" si="6"/>
        <v>2769097.7103059706</v>
      </c>
      <c r="J24" s="107">
        <f t="shared" si="6"/>
        <v>51965.172859694285</v>
      </c>
      <c r="K24" s="107">
        <f t="shared" si="6"/>
        <v>131912.85000000006</v>
      </c>
      <c r="L24" s="252">
        <f t="shared" si="6"/>
        <v>2634771.8566666683</v>
      </c>
      <c r="M24" s="107">
        <f t="shared" si="6"/>
        <v>0</v>
      </c>
      <c r="N24" s="12">
        <f t="shared" si="6"/>
        <v>2766684.706666668</v>
      </c>
      <c r="O24" s="107">
        <f t="shared" si="6"/>
        <v>51374.759999999995</v>
      </c>
      <c r="P24" s="107">
        <f t="shared" si="6"/>
        <v>2775206.304841931</v>
      </c>
      <c r="Q24" s="107">
        <f t="shared" si="6"/>
        <v>2740397.715428636</v>
      </c>
      <c r="R24" s="107">
        <f t="shared" si="6"/>
        <v>24840.955555555563</v>
      </c>
      <c r="S24" s="107">
        <f t="shared" si="6"/>
        <v>348511.4729738565</v>
      </c>
      <c r="T24" s="107">
        <f t="shared" si="6"/>
        <v>0</v>
      </c>
      <c r="U24" s="65">
        <f t="shared" si="6"/>
        <v>373352.4285294121</v>
      </c>
      <c r="V24" s="107">
        <f t="shared" si="6"/>
        <v>21717.955555555563</v>
      </c>
      <c r="W24" s="107">
        <f t="shared" si="6"/>
        <v>334932.4729738565</v>
      </c>
      <c r="X24" s="107">
        <f t="shared" si="6"/>
        <v>0</v>
      </c>
      <c r="Y24" s="65">
        <f t="shared" si="6"/>
        <v>356650.4285294121</v>
      </c>
      <c r="Z24" s="107">
        <f t="shared" si="6"/>
        <v>427472.1864054888</v>
      </c>
      <c r="AA24" s="108">
        <f t="shared" si="6"/>
        <v>393170.1864054887</v>
      </c>
      <c r="AC24" s="106">
        <f aca="true" t="shared" si="7" ref="AC24:AL24">SUM(AC25:AC27)</f>
        <v>0</v>
      </c>
      <c r="AD24" s="107">
        <f t="shared" si="7"/>
        <v>0</v>
      </c>
      <c r="AE24" s="107">
        <f t="shared" si="7"/>
        <v>0</v>
      </c>
      <c r="AF24" s="107">
        <f t="shared" si="7"/>
        <v>0</v>
      </c>
      <c r="AG24" s="107">
        <f t="shared" si="7"/>
        <v>0</v>
      </c>
      <c r="AH24" s="107">
        <f t="shared" si="7"/>
        <v>0</v>
      </c>
      <c r="AI24" s="107">
        <f t="shared" si="7"/>
        <v>0</v>
      </c>
      <c r="AJ24" s="107">
        <f t="shared" si="7"/>
        <v>0</v>
      </c>
      <c r="AK24" s="107">
        <f t="shared" si="7"/>
        <v>0</v>
      </c>
      <c r="AL24" s="108">
        <f t="shared" si="7"/>
        <v>0</v>
      </c>
    </row>
    <row r="25" spans="1:38" ht="24.75" customHeight="1">
      <c r="A25" s="14"/>
      <c r="B25" s="4" t="s">
        <v>42</v>
      </c>
      <c r="C25" s="118">
        <v>10611</v>
      </c>
      <c r="D25" s="86">
        <v>1049542</v>
      </c>
      <c r="E25" s="86">
        <v>0</v>
      </c>
      <c r="F25" s="57">
        <v>1060153</v>
      </c>
      <c r="G25" s="86">
        <v>73549</v>
      </c>
      <c r="H25" s="86">
        <v>1060153</v>
      </c>
      <c r="I25" s="86">
        <v>2674588.166666669</v>
      </c>
      <c r="J25" s="86">
        <v>0</v>
      </c>
      <c r="K25" s="86">
        <v>88692.00000000007</v>
      </c>
      <c r="L25" s="249">
        <v>2585896.1666666684</v>
      </c>
      <c r="M25" s="86">
        <v>0</v>
      </c>
      <c r="N25" s="71">
        <v>2674588.1666666684</v>
      </c>
      <c r="O25" s="86"/>
      <c r="P25" s="86">
        <v>2673145.672035333</v>
      </c>
      <c r="Q25" s="86">
        <v>2673145.672035333</v>
      </c>
      <c r="R25" s="86">
        <v>9033.255555555565</v>
      </c>
      <c r="S25" s="234">
        <v>320093.4729738565</v>
      </c>
      <c r="T25" s="86">
        <v>0</v>
      </c>
      <c r="U25" s="57">
        <v>329126.72852941207</v>
      </c>
      <c r="V25" s="86">
        <v>9033.255555555565</v>
      </c>
      <c r="W25" s="234">
        <v>320093.4729738565</v>
      </c>
      <c r="X25" s="86">
        <v>0</v>
      </c>
      <c r="Y25" s="57">
        <v>329126.72852941207</v>
      </c>
      <c r="Z25" s="86">
        <v>352221.1856535951</v>
      </c>
      <c r="AA25" s="87">
        <v>352221.1856535951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256</v>
      </c>
      <c r="D26" s="55">
        <v>352</v>
      </c>
      <c r="E26" s="55">
        <v>0</v>
      </c>
      <c r="F26" s="55">
        <v>608</v>
      </c>
      <c r="G26" s="55">
        <v>536</v>
      </c>
      <c r="H26" s="55">
        <v>608</v>
      </c>
      <c r="I26" s="55">
        <v>85315.03363930206</v>
      </c>
      <c r="J26" s="55">
        <v>45459.97285969429</v>
      </c>
      <c r="K26" s="55">
        <v>34026.34</v>
      </c>
      <c r="L26" s="250">
        <v>48875.69</v>
      </c>
      <c r="M26" s="55">
        <v>0</v>
      </c>
      <c r="N26" s="52">
        <v>82902.03</v>
      </c>
      <c r="O26" s="55">
        <v>44869.56</v>
      </c>
      <c r="P26" s="55">
        <v>76125.05141098933</v>
      </c>
      <c r="Q26" s="55">
        <v>47251.34309358493</v>
      </c>
      <c r="R26" s="55">
        <v>15807.7</v>
      </c>
      <c r="S26" s="55">
        <v>28418</v>
      </c>
      <c r="T26" s="55">
        <v>0</v>
      </c>
      <c r="U26" s="55">
        <v>44225.7</v>
      </c>
      <c r="V26" s="55">
        <v>12684.7</v>
      </c>
      <c r="W26" s="55">
        <v>14839</v>
      </c>
      <c r="X26" s="55">
        <v>0</v>
      </c>
      <c r="Y26" s="55">
        <v>27523.699999999997</v>
      </c>
      <c r="Z26" s="55">
        <v>76388.65391741019</v>
      </c>
      <c r="AA26" s="122">
        <v>42086.653917410054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5</v>
      </c>
      <c r="D27" s="112">
        <v>0</v>
      </c>
      <c r="E27" s="112">
        <v>0</v>
      </c>
      <c r="F27" s="66">
        <v>5</v>
      </c>
      <c r="G27" s="112">
        <v>23</v>
      </c>
      <c r="H27" s="43"/>
      <c r="I27" s="112">
        <v>9194.51</v>
      </c>
      <c r="J27" s="112">
        <v>6505.2</v>
      </c>
      <c r="K27" s="112">
        <v>9194.51</v>
      </c>
      <c r="L27" s="251">
        <v>0</v>
      </c>
      <c r="M27" s="112">
        <v>0</v>
      </c>
      <c r="N27" s="78">
        <v>9194.51</v>
      </c>
      <c r="O27" s="112">
        <v>6505.2</v>
      </c>
      <c r="P27" s="112">
        <v>25935.58139560865</v>
      </c>
      <c r="Q27" s="112">
        <v>20000.70029971824</v>
      </c>
      <c r="R27" s="112">
        <v>0</v>
      </c>
      <c r="S27" s="112">
        <v>0</v>
      </c>
      <c r="T27" s="112">
        <v>0</v>
      </c>
      <c r="U27" s="66">
        <v>0</v>
      </c>
      <c r="V27" s="112">
        <v>0</v>
      </c>
      <c r="W27" s="112">
        <v>0</v>
      </c>
      <c r="X27" s="112">
        <v>0</v>
      </c>
      <c r="Y27" s="66">
        <v>0</v>
      </c>
      <c r="Z27" s="112">
        <v>-1137.6531655164383</v>
      </c>
      <c r="AA27" s="113">
        <v>-1137.6531655164383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4">
        <v>0</v>
      </c>
      <c r="M28" s="104">
        <v>0</v>
      </c>
      <c r="N28" s="77">
        <v>0</v>
      </c>
      <c r="O28" s="104"/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v>0</v>
      </c>
      <c r="V28" s="104">
        <v>0</v>
      </c>
      <c r="W28" s="104">
        <v>0</v>
      </c>
      <c r="X28" s="104">
        <v>0</v>
      </c>
      <c r="Y28" s="64"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19">
        <v>0</v>
      </c>
      <c r="M29" s="11">
        <v>0</v>
      </c>
      <c r="N29" s="79">
        <v>0</v>
      </c>
      <c r="O29" s="11"/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v>0</v>
      </c>
      <c r="V29" s="11">
        <v>0</v>
      </c>
      <c r="W29" s="11">
        <v>0</v>
      </c>
      <c r="X29" s="11">
        <v>0</v>
      </c>
      <c r="Y29" s="67"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 aca="true" t="shared" si="8" ref="C30:AA30">SUM(C31:C32)</f>
        <v>0</v>
      </c>
      <c r="D30" s="107">
        <f t="shared" si="8"/>
        <v>0</v>
      </c>
      <c r="E30" s="107">
        <f t="shared" si="8"/>
        <v>0</v>
      </c>
      <c r="F30" s="65">
        <f t="shared" si="8"/>
        <v>0</v>
      </c>
      <c r="G30" s="107">
        <f t="shared" si="8"/>
        <v>0</v>
      </c>
      <c r="H30" s="42">
        <f t="shared" si="8"/>
        <v>0</v>
      </c>
      <c r="I30" s="107">
        <f t="shared" si="8"/>
        <v>0</v>
      </c>
      <c r="J30" s="107">
        <f t="shared" si="8"/>
        <v>0</v>
      </c>
      <c r="K30" s="107">
        <f t="shared" si="8"/>
        <v>0</v>
      </c>
      <c r="L30" s="216">
        <f t="shared" si="8"/>
        <v>0</v>
      </c>
      <c r="M30" s="107">
        <f t="shared" si="8"/>
        <v>0</v>
      </c>
      <c r="N30" s="12">
        <f t="shared" si="8"/>
        <v>0</v>
      </c>
      <c r="O30" s="107">
        <f t="shared" si="8"/>
        <v>0</v>
      </c>
      <c r="P30" s="107">
        <f t="shared" si="8"/>
        <v>0</v>
      </c>
      <c r="Q30" s="107">
        <f t="shared" si="8"/>
        <v>0</v>
      </c>
      <c r="R30" s="107">
        <f t="shared" si="8"/>
        <v>0</v>
      </c>
      <c r="S30" s="107">
        <f t="shared" si="8"/>
        <v>0</v>
      </c>
      <c r="T30" s="107">
        <f t="shared" si="8"/>
        <v>0</v>
      </c>
      <c r="U30" s="65">
        <f t="shared" si="8"/>
        <v>0</v>
      </c>
      <c r="V30" s="107">
        <f t="shared" si="8"/>
        <v>0</v>
      </c>
      <c r="W30" s="107">
        <f t="shared" si="8"/>
        <v>0</v>
      </c>
      <c r="X30" s="107">
        <f t="shared" si="8"/>
        <v>0</v>
      </c>
      <c r="Y30" s="65">
        <f t="shared" si="8"/>
        <v>0</v>
      </c>
      <c r="Z30" s="107">
        <f t="shared" si="8"/>
        <v>0</v>
      </c>
      <c r="AA30" s="108">
        <f t="shared" si="8"/>
        <v>0</v>
      </c>
      <c r="AC30" s="106">
        <f aca="true" t="shared" si="9" ref="AC30:AL30">SUM(AC31:AC32)</f>
        <v>0</v>
      </c>
      <c r="AD30" s="107">
        <f t="shared" si="9"/>
        <v>0</v>
      </c>
      <c r="AE30" s="107">
        <f t="shared" si="9"/>
        <v>0</v>
      </c>
      <c r="AF30" s="107">
        <f t="shared" si="9"/>
        <v>0</v>
      </c>
      <c r="AG30" s="107">
        <f t="shared" si="9"/>
        <v>0</v>
      </c>
      <c r="AH30" s="107">
        <f t="shared" si="9"/>
        <v>0</v>
      </c>
      <c r="AI30" s="107">
        <f t="shared" si="9"/>
        <v>0</v>
      </c>
      <c r="AJ30" s="107">
        <f t="shared" si="9"/>
        <v>0</v>
      </c>
      <c r="AK30" s="107">
        <f t="shared" si="9"/>
        <v>0</v>
      </c>
      <c r="AL30" s="108">
        <f t="shared" si="9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0">
        <v>0</v>
      </c>
      <c r="M31" s="56">
        <v>0</v>
      </c>
      <c r="N31" s="53">
        <v>0</v>
      </c>
      <c r="O31" s="56"/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5">
        <v>0</v>
      </c>
      <c r="M32" s="54">
        <v>0</v>
      </c>
      <c r="N32" s="51">
        <v>0</v>
      </c>
      <c r="O32" s="54"/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4">
        <v>0</v>
      </c>
      <c r="M33" s="104">
        <v>0</v>
      </c>
      <c r="N33" s="77">
        <v>0</v>
      </c>
      <c r="O33" s="104"/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v>0</v>
      </c>
      <c r="V33" s="104">
        <v>0</v>
      </c>
      <c r="W33" s="104">
        <v>0</v>
      </c>
      <c r="X33" s="104">
        <v>0</v>
      </c>
      <c r="Y33" s="64"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 aca="true" t="shared" si="10" ref="C34:AA34">SUM(C35:C36)</f>
        <v>0</v>
      </c>
      <c r="D34" s="107">
        <f t="shared" si="10"/>
        <v>0</v>
      </c>
      <c r="E34" s="107">
        <f t="shared" si="10"/>
        <v>0</v>
      </c>
      <c r="F34" s="65">
        <f t="shared" si="10"/>
        <v>0</v>
      </c>
      <c r="G34" s="107">
        <f t="shared" si="10"/>
        <v>0</v>
      </c>
      <c r="H34" s="43">
        <f t="shared" si="10"/>
        <v>0</v>
      </c>
      <c r="I34" s="107">
        <f t="shared" si="10"/>
        <v>0</v>
      </c>
      <c r="J34" s="107">
        <f t="shared" si="10"/>
        <v>0</v>
      </c>
      <c r="K34" s="107">
        <f t="shared" si="10"/>
        <v>0</v>
      </c>
      <c r="L34" s="216">
        <f t="shared" si="10"/>
        <v>0</v>
      </c>
      <c r="M34" s="107">
        <f t="shared" si="10"/>
        <v>0</v>
      </c>
      <c r="N34" s="12">
        <f t="shared" si="10"/>
        <v>0</v>
      </c>
      <c r="O34" s="107">
        <f t="shared" si="10"/>
        <v>0</v>
      </c>
      <c r="P34" s="107">
        <f t="shared" si="10"/>
        <v>0</v>
      </c>
      <c r="Q34" s="107">
        <f t="shared" si="10"/>
        <v>0</v>
      </c>
      <c r="R34" s="107">
        <f t="shared" si="10"/>
        <v>0</v>
      </c>
      <c r="S34" s="107">
        <f t="shared" si="10"/>
        <v>0</v>
      </c>
      <c r="T34" s="107">
        <f t="shared" si="10"/>
        <v>0</v>
      </c>
      <c r="U34" s="65">
        <f t="shared" si="10"/>
        <v>0</v>
      </c>
      <c r="V34" s="107">
        <f t="shared" si="10"/>
        <v>0</v>
      </c>
      <c r="W34" s="107">
        <f t="shared" si="10"/>
        <v>0</v>
      </c>
      <c r="X34" s="107">
        <f t="shared" si="10"/>
        <v>0</v>
      </c>
      <c r="Y34" s="65">
        <f t="shared" si="10"/>
        <v>0</v>
      </c>
      <c r="Z34" s="107">
        <f t="shared" si="10"/>
        <v>0</v>
      </c>
      <c r="AA34" s="108">
        <f t="shared" si="10"/>
        <v>0</v>
      </c>
      <c r="AC34" s="106">
        <f aca="true" t="shared" si="11" ref="AC34:AL34">SUM(AC35:AC36)</f>
        <v>0</v>
      </c>
      <c r="AD34" s="107">
        <f t="shared" si="11"/>
        <v>0</v>
      </c>
      <c r="AE34" s="107">
        <f t="shared" si="11"/>
        <v>0</v>
      </c>
      <c r="AF34" s="107">
        <f t="shared" si="11"/>
        <v>0</v>
      </c>
      <c r="AG34" s="107">
        <f t="shared" si="11"/>
        <v>0</v>
      </c>
      <c r="AH34" s="107">
        <f t="shared" si="11"/>
        <v>0</v>
      </c>
      <c r="AI34" s="107">
        <f t="shared" si="11"/>
        <v>0</v>
      </c>
      <c r="AJ34" s="107">
        <f t="shared" si="11"/>
        <v>0</v>
      </c>
      <c r="AK34" s="107">
        <f t="shared" si="11"/>
        <v>0</v>
      </c>
      <c r="AL34" s="108">
        <f t="shared" si="11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2">
        <v>0</v>
      </c>
      <c r="M35" s="98">
        <v>0</v>
      </c>
      <c r="N35" s="75">
        <v>0</v>
      </c>
      <c r="O35" s="98"/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v>0</v>
      </c>
      <c r="V35" s="98">
        <v>0</v>
      </c>
      <c r="W35" s="98">
        <v>0</v>
      </c>
      <c r="X35" s="98">
        <v>0</v>
      </c>
      <c r="Y35" s="62"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5">
        <v>0</v>
      </c>
      <c r="M36" s="54">
        <v>0</v>
      </c>
      <c r="N36" s="51">
        <v>0</v>
      </c>
      <c r="O36" s="54"/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1492</v>
      </c>
      <c r="D37" s="110">
        <v>0</v>
      </c>
      <c r="E37" s="110">
        <v>0</v>
      </c>
      <c r="F37" s="68">
        <v>1492</v>
      </c>
      <c r="G37" s="110">
        <v>206</v>
      </c>
      <c r="H37" s="45"/>
      <c r="I37" s="110">
        <v>87239.42172700011</v>
      </c>
      <c r="J37" s="110">
        <v>78332.75851404626</v>
      </c>
      <c r="K37" s="110">
        <v>87239.42</v>
      </c>
      <c r="L37" s="221">
        <v>0</v>
      </c>
      <c r="M37" s="110">
        <v>0</v>
      </c>
      <c r="N37" s="80">
        <v>87239.42</v>
      </c>
      <c r="O37" s="110">
        <v>78332.76</v>
      </c>
      <c r="P37" s="110">
        <v>89739.88187835521</v>
      </c>
      <c r="Q37" s="110">
        <v>9165.752186463782</v>
      </c>
      <c r="R37" s="110">
        <v>29762.02</v>
      </c>
      <c r="S37" s="110">
        <v>0</v>
      </c>
      <c r="T37" s="110">
        <v>0</v>
      </c>
      <c r="U37" s="68">
        <v>29762.02</v>
      </c>
      <c r="V37" s="110">
        <v>2976.2000000000007</v>
      </c>
      <c r="W37" s="110">
        <v>0</v>
      </c>
      <c r="X37" s="110">
        <v>0</v>
      </c>
      <c r="Y37" s="68">
        <v>2976.2000000000007</v>
      </c>
      <c r="Z37" s="110">
        <v>27814.972762939826</v>
      </c>
      <c r="AA37" s="111">
        <v>2943.91916293987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66</v>
      </c>
      <c r="D38" s="104">
        <v>2</v>
      </c>
      <c r="E38" s="104">
        <v>5</v>
      </c>
      <c r="F38" s="64">
        <v>73</v>
      </c>
      <c r="G38" s="104">
        <v>69</v>
      </c>
      <c r="H38" s="46"/>
      <c r="I38" s="104">
        <v>68003.22862799326</v>
      </c>
      <c r="J38" s="104">
        <v>60245.38112962348</v>
      </c>
      <c r="K38" s="104">
        <v>61862.58</v>
      </c>
      <c r="L38" s="214">
        <v>582.4</v>
      </c>
      <c r="M38" s="104">
        <v>5500</v>
      </c>
      <c r="N38" s="77">
        <v>67944.98000000001</v>
      </c>
      <c r="O38" s="104">
        <v>60245.38</v>
      </c>
      <c r="P38" s="104">
        <v>97672.19595749216</v>
      </c>
      <c r="Q38" s="104">
        <v>5780.709573227054</v>
      </c>
      <c r="R38" s="104">
        <v>339</v>
      </c>
      <c r="S38" s="104">
        <v>0</v>
      </c>
      <c r="T38" s="104">
        <v>0</v>
      </c>
      <c r="U38" s="64">
        <v>339</v>
      </c>
      <c r="V38" s="104">
        <v>33.89999999999998</v>
      </c>
      <c r="W38" s="104">
        <v>0</v>
      </c>
      <c r="X38" s="104">
        <v>0</v>
      </c>
      <c r="Y38" s="64">
        <v>33.89999999999998</v>
      </c>
      <c r="Z38" s="104">
        <v>433.17803217983214</v>
      </c>
      <c r="AA38" s="105">
        <v>128.0771321798319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1</v>
      </c>
      <c r="D39" s="104">
        <v>0</v>
      </c>
      <c r="E39" s="104">
        <v>0</v>
      </c>
      <c r="F39" s="64">
        <v>1</v>
      </c>
      <c r="G39" s="104">
        <v>1</v>
      </c>
      <c r="H39" s="46"/>
      <c r="I39" s="104">
        <v>255.7</v>
      </c>
      <c r="J39" s="104">
        <v>0</v>
      </c>
      <c r="K39" s="104">
        <v>255.7</v>
      </c>
      <c r="L39" s="214">
        <v>0</v>
      </c>
      <c r="M39" s="104">
        <v>0</v>
      </c>
      <c r="N39" s="77">
        <v>255.7</v>
      </c>
      <c r="O39" s="104"/>
      <c r="P39" s="104">
        <v>155.0967213114754</v>
      </c>
      <c r="Q39" s="104">
        <v>155.0967213114754</v>
      </c>
      <c r="R39" s="104">
        <v>0</v>
      </c>
      <c r="S39" s="104">
        <v>0</v>
      </c>
      <c r="T39" s="104">
        <v>0</v>
      </c>
      <c r="U39" s="64">
        <v>0</v>
      </c>
      <c r="V39" s="104">
        <v>0</v>
      </c>
      <c r="W39" s="104">
        <v>0</v>
      </c>
      <c r="X39" s="104">
        <v>0</v>
      </c>
      <c r="Y39" s="64">
        <v>0</v>
      </c>
      <c r="Z39" s="104">
        <v>12.785</v>
      </c>
      <c r="AA39" s="105">
        <v>12.785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 aca="true" t="shared" si="12" ref="C40:AA40">SUM(C41:C43)</f>
        <v>256</v>
      </c>
      <c r="D40" s="61">
        <f t="shared" si="12"/>
        <v>0</v>
      </c>
      <c r="E40" s="61">
        <f t="shared" si="12"/>
        <v>0</v>
      </c>
      <c r="F40" s="61">
        <f t="shared" si="12"/>
        <v>256</v>
      </c>
      <c r="G40" s="61">
        <f t="shared" si="12"/>
        <v>77</v>
      </c>
      <c r="H40" s="46">
        <f t="shared" si="12"/>
        <v>0</v>
      </c>
      <c r="I40" s="61">
        <f t="shared" si="12"/>
        <v>173817.98781105693</v>
      </c>
      <c r="J40" s="61">
        <f t="shared" si="12"/>
        <v>0</v>
      </c>
      <c r="K40" s="61">
        <f t="shared" si="12"/>
        <v>173818</v>
      </c>
      <c r="L40" s="211">
        <f t="shared" si="12"/>
        <v>0</v>
      </c>
      <c r="M40" s="61">
        <f t="shared" si="12"/>
        <v>0</v>
      </c>
      <c r="N40" s="70">
        <f t="shared" si="12"/>
        <v>173818</v>
      </c>
      <c r="O40" s="61">
        <f t="shared" si="12"/>
        <v>0</v>
      </c>
      <c r="P40" s="61">
        <f t="shared" si="12"/>
        <v>186192.62133127067</v>
      </c>
      <c r="Q40" s="61">
        <f t="shared" si="12"/>
        <v>186192.62133127067</v>
      </c>
      <c r="R40" s="61">
        <f t="shared" si="12"/>
        <v>545487</v>
      </c>
      <c r="S40" s="61">
        <f t="shared" si="12"/>
        <v>0</v>
      </c>
      <c r="T40" s="61">
        <f t="shared" si="12"/>
        <v>0</v>
      </c>
      <c r="U40" s="61">
        <f t="shared" si="12"/>
        <v>545487</v>
      </c>
      <c r="V40" s="61">
        <f t="shared" si="12"/>
        <v>545487</v>
      </c>
      <c r="W40" s="61">
        <f t="shared" si="12"/>
        <v>0</v>
      </c>
      <c r="X40" s="61">
        <f t="shared" si="12"/>
        <v>0</v>
      </c>
      <c r="Y40" s="61">
        <f t="shared" si="12"/>
        <v>545487</v>
      </c>
      <c r="Z40" s="61">
        <f t="shared" si="12"/>
        <v>-2721.575098764359</v>
      </c>
      <c r="AA40" s="84">
        <f t="shared" si="12"/>
        <v>-2721.575098764359</v>
      </c>
      <c r="AC40" s="83">
        <f aca="true" t="shared" si="13" ref="AC40:AL40">SUM(AC41:AC43)</f>
        <v>0</v>
      </c>
      <c r="AD40" s="61">
        <f t="shared" si="13"/>
        <v>0</v>
      </c>
      <c r="AE40" s="61">
        <f t="shared" si="13"/>
        <v>0</v>
      </c>
      <c r="AF40" s="61">
        <f t="shared" si="13"/>
        <v>0</v>
      </c>
      <c r="AG40" s="61">
        <f t="shared" si="13"/>
        <v>0</v>
      </c>
      <c r="AH40" s="61">
        <f t="shared" si="13"/>
        <v>0</v>
      </c>
      <c r="AI40" s="61">
        <f t="shared" si="13"/>
        <v>0</v>
      </c>
      <c r="AJ40" s="61">
        <f t="shared" si="13"/>
        <v>0</v>
      </c>
      <c r="AK40" s="61">
        <f t="shared" si="13"/>
        <v>0</v>
      </c>
      <c r="AL40" s="84">
        <f t="shared" si="13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2">
        <v>0</v>
      </c>
      <c r="M41" s="115">
        <v>0</v>
      </c>
      <c r="N41" s="81">
        <v>0</v>
      </c>
      <c r="O41" s="115"/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v>0</v>
      </c>
      <c r="V41" s="115">
        <v>0</v>
      </c>
      <c r="W41" s="115">
        <v>0</v>
      </c>
      <c r="X41" s="115">
        <v>0</v>
      </c>
      <c r="Y41" s="69"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248</v>
      </c>
      <c r="D42" s="55">
        <v>0</v>
      </c>
      <c r="E42" s="55">
        <v>0</v>
      </c>
      <c r="F42" s="55">
        <v>248</v>
      </c>
      <c r="G42" s="55">
        <v>70</v>
      </c>
      <c r="H42" s="120"/>
      <c r="I42" s="55">
        <v>157917.98781105693</v>
      </c>
      <c r="J42" s="55">
        <v>0</v>
      </c>
      <c r="K42" s="55">
        <v>157918</v>
      </c>
      <c r="L42" s="217">
        <v>0</v>
      </c>
      <c r="M42" s="55">
        <v>0</v>
      </c>
      <c r="N42" s="52">
        <v>157918</v>
      </c>
      <c r="O42" s="55"/>
      <c r="P42" s="55">
        <v>170176.0173938502</v>
      </c>
      <c r="Q42" s="55">
        <v>170176.0173938502</v>
      </c>
      <c r="R42" s="55">
        <v>545487</v>
      </c>
      <c r="S42" s="55">
        <v>0</v>
      </c>
      <c r="T42" s="55">
        <v>0</v>
      </c>
      <c r="U42" s="55">
        <v>545487</v>
      </c>
      <c r="V42" s="55">
        <v>545487</v>
      </c>
      <c r="W42" s="55">
        <v>0</v>
      </c>
      <c r="X42" s="55">
        <v>0</v>
      </c>
      <c r="Y42" s="55">
        <v>545487</v>
      </c>
      <c r="Z42" s="55">
        <v>-2862.773098764359</v>
      </c>
      <c r="AA42" s="122">
        <v>-2862.773098764359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8</v>
      </c>
      <c r="D43" s="112">
        <v>0</v>
      </c>
      <c r="E43" s="112">
        <v>0</v>
      </c>
      <c r="F43" s="66">
        <v>8</v>
      </c>
      <c r="G43" s="112">
        <v>7</v>
      </c>
      <c r="H43" s="43"/>
      <c r="I43" s="112">
        <v>15900</v>
      </c>
      <c r="J43" s="112">
        <v>0</v>
      </c>
      <c r="K43" s="112">
        <v>15900</v>
      </c>
      <c r="L43" s="218">
        <v>0</v>
      </c>
      <c r="M43" s="112">
        <v>0</v>
      </c>
      <c r="N43" s="78">
        <v>15900</v>
      </c>
      <c r="O43" s="112"/>
      <c r="P43" s="112">
        <v>16016.603937420467</v>
      </c>
      <c r="Q43" s="112">
        <v>16016.603937420467</v>
      </c>
      <c r="R43" s="112">
        <v>0</v>
      </c>
      <c r="S43" s="112">
        <v>0</v>
      </c>
      <c r="T43" s="112">
        <v>0</v>
      </c>
      <c r="U43" s="66">
        <v>0</v>
      </c>
      <c r="V43" s="112">
        <v>0</v>
      </c>
      <c r="W43" s="112">
        <v>0</v>
      </c>
      <c r="X43" s="112">
        <v>0</v>
      </c>
      <c r="Y43" s="66">
        <v>0</v>
      </c>
      <c r="Z43" s="112">
        <v>141.19799999999998</v>
      </c>
      <c r="AA43" s="113">
        <v>141.19799999999998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4">
        <v>0</v>
      </c>
      <c r="M44" s="104">
        <v>0</v>
      </c>
      <c r="N44" s="77">
        <v>0</v>
      </c>
      <c r="O44" s="104"/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v>0</v>
      </c>
      <c r="V44" s="104">
        <v>0</v>
      </c>
      <c r="W44" s="104">
        <v>0</v>
      </c>
      <c r="X44" s="104">
        <v>0</v>
      </c>
      <c r="Y44" s="64"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 aca="true" t="shared" si="14" ref="C45:AA45">SUM(C46:C48)</f>
        <v>49</v>
      </c>
      <c r="D45" s="107">
        <f t="shared" si="14"/>
        <v>69</v>
      </c>
      <c r="E45" s="107">
        <f t="shared" si="14"/>
        <v>0</v>
      </c>
      <c r="F45" s="65">
        <f t="shared" si="14"/>
        <v>118</v>
      </c>
      <c r="G45" s="107">
        <f t="shared" si="14"/>
        <v>115</v>
      </c>
      <c r="H45" s="46">
        <f t="shared" si="14"/>
        <v>0</v>
      </c>
      <c r="I45" s="107">
        <f t="shared" si="14"/>
        <v>220624.97378419043</v>
      </c>
      <c r="J45" s="107">
        <f t="shared" si="14"/>
        <v>194578.74876475535</v>
      </c>
      <c r="K45" s="107">
        <f t="shared" si="14"/>
        <v>206974.97</v>
      </c>
      <c r="L45" s="216">
        <f t="shared" si="14"/>
        <v>13650</v>
      </c>
      <c r="M45" s="107">
        <f t="shared" si="14"/>
        <v>0</v>
      </c>
      <c r="N45" s="12">
        <f t="shared" si="14"/>
        <v>220624.97</v>
      </c>
      <c r="O45" s="107">
        <f t="shared" si="14"/>
        <v>194512.83000000002</v>
      </c>
      <c r="P45" s="107">
        <f t="shared" si="14"/>
        <v>219003.57089098534</v>
      </c>
      <c r="Q45" s="107">
        <f t="shared" si="14"/>
        <v>22229.330485363298</v>
      </c>
      <c r="R45" s="107">
        <f t="shared" si="14"/>
        <v>1955.19</v>
      </c>
      <c r="S45" s="107">
        <f t="shared" si="14"/>
        <v>3000</v>
      </c>
      <c r="T45" s="107">
        <f t="shared" si="14"/>
        <v>0</v>
      </c>
      <c r="U45" s="65">
        <f t="shared" si="14"/>
        <v>4955.1900000000005</v>
      </c>
      <c r="V45" s="107">
        <f t="shared" si="14"/>
        <v>195.51999999999998</v>
      </c>
      <c r="W45" s="107">
        <f t="shared" si="14"/>
        <v>300</v>
      </c>
      <c r="X45" s="107">
        <f t="shared" si="14"/>
        <v>0</v>
      </c>
      <c r="Y45" s="65">
        <f t="shared" si="14"/>
        <v>495.52</v>
      </c>
      <c r="Z45" s="107">
        <f t="shared" si="14"/>
        <v>15850.634257779224</v>
      </c>
      <c r="AA45" s="108">
        <f t="shared" si="14"/>
        <v>1940.963257779218</v>
      </c>
      <c r="AC45" s="106">
        <f aca="true" t="shared" si="15" ref="AC45:AL45">SUM(AC46:AC48)</f>
        <v>0</v>
      </c>
      <c r="AD45" s="107">
        <f t="shared" si="15"/>
        <v>0</v>
      </c>
      <c r="AE45" s="107">
        <f t="shared" si="15"/>
        <v>0</v>
      </c>
      <c r="AF45" s="107">
        <f t="shared" si="15"/>
        <v>0</v>
      </c>
      <c r="AG45" s="107">
        <f t="shared" si="15"/>
        <v>0</v>
      </c>
      <c r="AH45" s="107">
        <f t="shared" si="15"/>
        <v>0</v>
      </c>
      <c r="AI45" s="107">
        <f t="shared" si="15"/>
        <v>0</v>
      </c>
      <c r="AJ45" s="107">
        <f t="shared" si="15"/>
        <v>0</v>
      </c>
      <c r="AK45" s="107">
        <f t="shared" si="15"/>
        <v>0</v>
      </c>
      <c r="AL45" s="108">
        <f t="shared" si="15"/>
        <v>0</v>
      </c>
    </row>
    <row r="46" spans="1:38" ht="15">
      <c r="A46" s="14"/>
      <c r="B46" s="8" t="s">
        <v>65</v>
      </c>
      <c r="C46" s="30">
        <v>11</v>
      </c>
      <c r="D46" s="56">
        <v>0</v>
      </c>
      <c r="E46" s="56">
        <v>0</v>
      </c>
      <c r="F46" s="56">
        <v>11</v>
      </c>
      <c r="G46" s="56">
        <v>8</v>
      </c>
      <c r="H46" s="44"/>
      <c r="I46" s="56">
        <v>19545.573770491803</v>
      </c>
      <c r="J46" s="56">
        <v>17590.145775791414</v>
      </c>
      <c r="K46" s="56">
        <v>19545.57</v>
      </c>
      <c r="L46" s="220">
        <v>0</v>
      </c>
      <c r="M46" s="56">
        <v>0</v>
      </c>
      <c r="N46" s="53">
        <v>19545.57</v>
      </c>
      <c r="O46" s="56">
        <v>17524.22</v>
      </c>
      <c r="P46" s="56">
        <v>19362.599375701775</v>
      </c>
      <c r="Q46" s="56">
        <v>2025.8416059525189</v>
      </c>
      <c r="R46" s="56">
        <v>1955.19</v>
      </c>
      <c r="S46" s="56">
        <v>0</v>
      </c>
      <c r="T46" s="56">
        <v>0</v>
      </c>
      <c r="U46" s="56">
        <v>1955.19</v>
      </c>
      <c r="V46" s="56">
        <v>195.51999999999998</v>
      </c>
      <c r="W46" s="56">
        <v>0</v>
      </c>
      <c r="X46" s="56">
        <v>0</v>
      </c>
      <c r="Y46" s="56">
        <v>195.51999999999998</v>
      </c>
      <c r="Z46" s="56">
        <v>12489.508201030223</v>
      </c>
      <c r="AA46" s="124">
        <v>1279.8372010302228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1</v>
      </c>
      <c r="D47" s="89">
        <v>0</v>
      </c>
      <c r="E47" s="89">
        <v>0</v>
      </c>
      <c r="F47" s="58">
        <v>1</v>
      </c>
      <c r="G47" s="89">
        <v>1</v>
      </c>
      <c r="H47" s="120"/>
      <c r="I47" s="89">
        <v>1300.95</v>
      </c>
      <c r="J47" s="89">
        <v>1170.855</v>
      </c>
      <c r="K47" s="89">
        <v>1300.95</v>
      </c>
      <c r="L47" s="209">
        <v>0</v>
      </c>
      <c r="M47" s="89">
        <v>0</v>
      </c>
      <c r="N47" s="72">
        <v>1300.95</v>
      </c>
      <c r="O47" s="89">
        <v>1170.86</v>
      </c>
      <c r="P47" s="89">
        <v>1703.11450145969</v>
      </c>
      <c r="Q47" s="89">
        <v>177.72570599867004</v>
      </c>
      <c r="R47" s="89">
        <v>0</v>
      </c>
      <c r="S47" s="89">
        <v>0</v>
      </c>
      <c r="T47" s="89">
        <v>0</v>
      </c>
      <c r="U47" s="58">
        <v>0</v>
      </c>
      <c r="V47" s="89">
        <v>0</v>
      </c>
      <c r="W47" s="89">
        <v>0</v>
      </c>
      <c r="X47" s="89">
        <v>0</v>
      </c>
      <c r="Y47" s="58">
        <v>0</v>
      </c>
      <c r="Z47" s="89">
        <v>-3.1149400957901783</v>
      </c>
      <c r="AA47" s="90">
        <v>-3.1149400957901783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37</v>
      </c>
      <c r="D48" s="112">
        <v>69</v>
      </c>
      <c r="E48" s="112">
        <v>0</v>
      </c>
      <c r="F48" s="66">
        <v>106</v>
      </c>
      <c r="G48" s="112">
        <v>106</v>
      </c>
      <c r="H48" s="120"/>
      <c r="I48" s="112">
        <v>199778.45001369863</v>
      </c>
      <c r="J48" s="112">
        <v>175817.74798896394</v>
      </c>
      <c r="K48" s="112">
        <v>186128.45</v>
      </c>
      <c r="L48" s="218">
        <v>13650</v>
      </c>
      <c r="M48" s="112">
        <v>0</v>
      </c>
      <c r="N48" s="78">
        <v>199778.45</v>
      </c>
      <c r="O48" s="112">
        <v>175817.75</v>
      </c>
      <c r="P48" s="112">
        <v>197937.85701382387</v>
      </c>
      <c r="Q48" s="112">
        <v>20025.76317341211</v>
      </c>
      <c r="R48" s="112">
        <v>0</v>
      </c>
      <c r="S48" s="112">
        <v>3000</v>
      </c>
      <c r="T48" s="112">
        <v>0</v>
      </c>
      <c r="U48" s="66">
        <v>3000</v>
      </c>
      <c r="V48" s="112">
        <v>0</v>
      </c>
      <c r="W48" s="112">
        <v>300</v>
      </c>
      <c r="X48" s="112">
        <v>0</v>
      </c>
      <c r="Y48" s="66">
        <v>300</v>
      </c>
      <c r="Z48" s="112">
        <v>3364.240996844789</v>
      </c>
      <c r="AA48" s="113">
        <v>664.2409968447854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v>0</v>
      </c>
      <c r="V49" s="110">
        <v>0</v>
      </c>
      <c r="W49" s="110">
        <v>0</v>
      </c>
      <c r="X49" s="110">
        <v>0</v>
      </c>
      <c r="Y49" s="68"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75" t="s">
        <v>69</v>
      </c>
      <c r="B50" s="276"/>
      <c r="C50" s="33">
        <f>C11+C16+C17+C20+C21+C24+C28+C29+C30+C33+C34+C37+C38+C39+C40+C44+C45+C49</f>
        <v>13660</v>
      </c>
      <c r="D50" s="12">
        <f>D11+D16+D17+D20+D21+D24+D28+D29+D30+D33+D34+D37+D38+D39+D40+D44+D45+D49</f>
        <v>1050420</v>
      </c>
      <c r="E50" s="12">
        <f>E11+E16+E17+E20+E21+E24+E28+E29+E30+E33+E34+E37+E38+E39+E40+E44+E45+E49</f>
        <v>5</v>
      </c>
      <c r="F50" s="12">
        <f aca="true" t="shared" si="16" ref="F50:AL50">F11+F16+F17+F20+F21+F24+F28+F29+F30+F33+F34+F37+F38+F39+F40+F44+F45+F49</f>
        <v>1064085</v>
      </c>
      <c r="G50" s="12">
        <f t="shared" si="16"/>
        <v>75759</v>
      </c>
      <c r="H50" s="12">
        <f t="shared" si="16"/>
        <v>1061343</v>
      </c>
      <c r="I50" s="12">
        <f t="shared" si="16"/>
        <v>4224700.984421923</v>
      </c>
      <c r="J50" s="12">
        <f t="shared" si="16"/>
        <v>743470.0823960694</v>
      </c>
      <c r="K50" s="12">
        <f>K11+K16+K17+K20+K21+K24+K28+K29+K30+K33+K34+K37+K38+K39+K40+K44+K45+K49</f>
        <v>1290922.59</v>
      </c>
      <c r="L50" s="12">
        <f>L11+L16+L17+L20+L21+L24+L28+L29+L30+L33+L34+L37+L38+L39+L40+L44+L45+L49</f>
        <v>2908975.3966666684</v>
      </c>
      <c r="M50" s="12">
        <f>M11+M16+M17+M20+M21+M24+M28+M29+M30+M33+M34+M37+M38+M39+M40+M44+M45+M49</f>
        <v>5500</v>
      </c>
      <c r="N50" s="12">
        <f t="shared" si="16"/>
        <v>4205397.986666668</v>
      </c>
      <c r="O50" s="12">
        <f t="shared" si="16"/>
        <v>739051.97</v>
      </c>
      <c r="P50" s="12">
        <f>P11+P16+P17+P20+P21+P24+P28+P29+P30+P33+P34+P37+P38+P39+P40+P44+P45+P49</f>
        <v>4305498.731782389</v>
      </c>
      <c r="Q50" s="12">
        <f>Q11+Q16+Q17+Q20+Q21+Q24+Q28+Q29+Q30+Q33+Q34+Q37+Q38+Q39+Q40+Q44+Q45+Q49</f>
        <v>3587662.244379079</v>
      </c>
      <c r="R50" s="12">
        <f t="shared" si="16"/>
        <v>674059.1955555555</v>
      </c>
      <c r="S50" s="12">
        <f t="shared" si="16"/>
        <v>469033.57297385647</v>
      </c>
      <c r="T50" s="12">
        <f t="shared" si="16"/>
        <v>0</v>
      </c>
      <c r="U50" s="12">
        <f t="shared" si="16"/>
        <v>1143092.7685294119</v>
      </c>
      <c r="V50" s="12">
        <f t="shared" si="16"/>
        <v>626410.6655555556</v>
      </c>
      <c r="W50" s="12">
        <f t="shared" si="16"/>
        <v>408908.0129738565</v>
      </c>
      <c r="X50" s="12">
        <f t="shared" si="16"/>
        <v>0</v>
      </c>
      <c r="Y50" s="12">
        <f t="shared" si="16"/>
        <v>1035318.678529412</v>
      </c>
      <c r="Z50" s="12">
        <f>Z11+Z16+Z17+Z20+Z21+Z24+Z28+Z29+Z30+Z33+Z34+Z37+Z38+Z39+Z40+Z44+Z45+Z49</f>
        <v>640132.4144262304</v>
      </c>
      <c r="AA50" s="13">
        <f>AA11+AA16+AA17+AA20+AA21+AA24+AA28+AA29+AA30+AA33+AA34+AA37+AA38+AA39+AA40+AA44+AA45+AA49</f>
        <v>502706.9714637304</v>
      </c>
      <c r="AC50" s="50">
        <f t="shared" si="16"/>
        <v>0</v>
      </c>
      <c r="AD50" s="12">
        <f t="shared" si="16"/>
        <v>0</v>
      </c>
      <c r="AE50" s="12">
        <f t="shared" si="16"/>
        <v>0</v>
      </c>
      <c r="AF50" s="12">
        <f t="shared" si="16"/>
        <v>0</v>
      </c>
      <c r="AG50" s="12">
        <f t="shared" si="16"/>
        <v>0</v>
      </c>
      <c r="AH50" s="12">
        <f t="shared" si="16"/>
        <v>0</v>
      </c>
      <c r="AI50" s="12">
        <f t="shared" si="16"/>
        <v>0</v>
      </c>
      <c r="AJ50" s="12">
        <f t="shared" si="16"/>
        <v>0</v>
      </c>
      <c r="AK50" s="12">
        <f t="shared" si="16"/>
        <v>0</v>
      </c>
      <c r="AL50" s="13">
        <f t="shared" si="16"/>
        <v>0</v>
      </c>
    </row>
    <row r="51" ht="15">
      <c r="Y51" s="223"/>
    </row>
  </sheetData>
  <sheetProtection/>
  <mergeCells count="39">
    <mergeCell ref="Q9:Q10"/>
    <mergeCell ref="R8:Y8"/>
    <mergeCell ref="V9:Y9"/>
    <mergeCell ref="A1:B1"/>
    <mergeCell ref="A8:A10"/>
    <mergeCell ref="B8:B10"/>
    <mergeCell ref="C9:F9"/>
    <mergeCell ref="C8:G8"/>
    <mergeCell ref="A4:E4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2024-03-14T20:53:10Z</dcterms:modified>
  <cp:category/>
  <cp:version/>
  <cp:contentType/>
  <cp:contentStatus/>
</cp:coreProperties>
</file>