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830" windowHeight="1228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<sst xmlns="http://schemas.openxmlformats.org/spreadsheetml/2006/main" count="330" uniqueCount="245">
  <si>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</si>
  <si>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</si>
  <si>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</si>
  <si>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</si>
  <si>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</si>
  <si>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</si>
  <si>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</si>
  <si>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</si>
  <si>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</si>
  <si>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</si>
  <si>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</si>
  <si>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</si>
  <si>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</si>
  <si>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</si>
  <si>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</si>
  <si>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</si>
  <si>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</si>
  <si>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</si>
  <si>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</si>
  <si>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</si>
  <si>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</si>
  <si>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</si>
  <si>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</si>
  <si>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</si>
  <si>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</si>
  <si>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</si>
  <si>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</si>
  <si>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</si>
  <si>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</si>
  <si>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</si>
  <si>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</si>
  <si>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</si>
  <si>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</si>
  <si>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</si>
  <si>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</si>
  <si>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</si>
  <si>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</si>
  <si>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</si>
  <si>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</si>
  <si>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</si>
  <si>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</si>
  <si>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</si>
  <si>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</si>
  <si>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</si>
  <si>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</si>
  <si>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</si>
  <si>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</si>
  <si>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</si>
  <si>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</si>
  <si>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</si>
  <si>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</si>
  <si>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</si>
  <si>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</si>
  <si>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</si>
  <si>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</si>
  <si>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</si>
  <si>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</si>
  <si>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</si>
  <si>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</si>
  <si>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</si>
  <si>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</si>
  <si>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</si>
  <si>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</si>
  <si>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</si>
  <si>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</si>
  <si>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</si>
  <si>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</si>
  <si>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</si>
  <si>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</si>
  <si>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</si>
  <si>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</si>
  <si>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</si>
  <si>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</si>
  <si>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</si>
  <si>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</si>
  <si>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</si>
  <si>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</si>
  <si>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</si>
  <si>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</si>
  <si>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</si>
  <si>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</si>
  <si>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</si>
  <si>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</si>
  <si>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</si>
  <si>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</si>
  <si>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</si>
  <si>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</si>
  <si>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</si>
  <si>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</si>
  <si>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</si>
  <si>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</si>
  <si>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</si>
  <si>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</si>
  <si>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</si>
  <si>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</si>
  <si>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</si>
  <si>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</si>
  <si>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</si>
  <si>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</si>
  <si>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</si>
  <si>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</si>
  <si>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</si>
  <si>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</si>
  <si>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</si>
  <si>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</si>
  <si>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</si>
  <si>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</si>
  <si>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</si>
  <si>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</si>
  <si>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</si>
  <si>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</si>
  <si>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</si>
  <si>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</si>
  <si>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</si>
  <si>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</si>
  <si>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</si>
  <si>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</si>
  <si>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</si>
  <si>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</si>
  <si>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</si>
  <si>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</si>
  <si>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</si>
  <si>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</si>
  <si>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</si>
  <si>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</si>
  <si>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</si>
  <si>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</si>
  <si>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</si>
  <si>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</si>
  <si>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</si>
  <si>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</si>
  <si>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</si>
  <si>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</si>
  <si>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</si>
  <si>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</si>
  <si>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</si>
  <si>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</si>
  <si>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</si>
  <si>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</si>
  <si>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</si>
  <si>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</si>
  <si>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</si>
  <si>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</si>
  <si>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</si>
  <si>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</si>
  <si>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</si>
  <si>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</si>
  <si>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</si>
  <si>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</si>
  <si>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</si>
  <si>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</si>
  <si>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</si>
  <si>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</si>
  <si>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</si>
  <si>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</si>
  <si>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</si>
  <si>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</si>
  <si>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</si>
  <si>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</si>
  <si>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</si>
  <si>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</si>
  <si>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</si>
  <si>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</si>
  <si>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</si>
  <si>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</si>
  <si>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</si>
  <si>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</si>
  <si>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</si>
  <si>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</si>
  <si>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</si>
  <si>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</si>
  <si>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</si>
  <si>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</si>
  <si>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</si>
  <si>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</si>
  <si>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</si>
  <si>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</si>
  <si>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</si>
  <si>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</si>
  <si>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</si>
  <si>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</si>
  <si>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</si>
  <si>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</si>
  <si>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</si>
  <si>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</si>
  <si>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</si>
  <si>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</si>
  <si>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</si>
  <si>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</si>
  <si>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</si>
  <si>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</si>
  <si>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</si>
  <si>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</si>
  <si>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</si>
  <si>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</si>
  <si>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</si>
  <si>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</si>
  <si>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</si>
  <si>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</si>
  <si>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</si>
  <si>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</si>
  <si>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</si>
  <si>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</si>
  <si>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</si>
  <si>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</si>
  <si>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</si>
  <si>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</si>
  <si>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</si>
  <si>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</si>
  <si>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</si>
  <si>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</si>
  <si>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</si>
  <si>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</si>
  <si>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</si>
  <si>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</si>
  <si>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</si>
  <si>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</si>
  <si>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</si>
  <si>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</si>
  <si>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</si>
  <si>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</si>
  <si>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</si>
  <si>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</si>
  <si>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</si>
  <si>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</si>
  <si>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</si>
  <si>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</si>
  <si>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</si>
  <si>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</si>
  <si>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</si>
  <si>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</si>
  <si>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</si>
  <si>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</si>
  <si>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</si>
  <si>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</si>
  <si>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</si>
  <si>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</si>
  <si>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</si>
  <si>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</si>
  <si>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</si>
  <si>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</si>
  <si>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</si>
  <si>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</si>
  <si>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>ანგარიშგების პერიოდი: 01.01.2023 - 30.09.2023</t>
  </si>
  <si>
    <t xml:space="preserve">ანგარიშგების თარიღი: 30.09.2023
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</si>
</sst>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3" fontId="78" fillId="0" borderId="54" xfId="274" applyNumberFormat="1" applyFont="1" applyBorder="1" applyAlignment="1" applyProtection="1">
      <alignment vertical="center" wrapText="1"/>
      <protection locked="0"/>
    </xf>
    <xf numFmtId="3" fontId="78" fillId="70" borderId="18" xfId="444" applyNumberFormat="1" applyFont="1" applyFill="1" applyBorder="1">
      <alignment/>
      <protection/>
    </xf>
    <xf numFmtId="3" fontId="78" fillId="0" borderId="5" xfId="274" applyNumberFormat="1" applyFont="1" applyBorder="1" applyAlignment="1" applyProtection="1">
      <alignment vertical="center" wrapText="1"/>
      <protection locked="0"/>
    </xf>
    <xf numFmtId="3" fontId="78" fillId="56" borderId="40" xfId="274" applyNumberFormat="1" applyFont="1" applyFill="1" applyBorder="1" applyAlignment="1">
      <alignment wrapText="1"/>
    </xf>
    <xf numFmtId="0" fontId="78" fillId="72" borderId="49" xfId="0" applyFont="1" applyFill="1" applyBorder="1" applyAlignment="1">
      <alignment horizontal="center" vertical="center" wrapText="1"/>
    </xf>
    <xf numFmtId="173" fontId="3" fillId="0" borderId="0" xfId="375" applyNumberFormat="1" applyFont="1" applyAlignment="1">
      <alignment vertical="center"/>
      <protection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5" applyFont="1" applyAlignment="1" applyProtection="1">
      <alignment horizontal="left"/>
      <protection locked="0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N24" sqref="N24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242</v>
      </c>
      <c r="D2" s="203"/>
      <c r="E2" s="207" t="s">
        <v>237</v>
      </c>
    </row>
    <row r="3" spans="2:6" s="206" customFormat="1" ht="15">
      <c r="B3" s="259" t="s">
        <v>244</v>
      </c>
      <c r="C3" s="260"/>
      <c r="D3" s="260"/>
      <c r="E3" s="260"/>
      <c r="F3" s="260"/>
    </row>
    <row r="4" spans="2:3" ht="15">
      <c r="B4" s="128"/>
      <c r="C4" s="128"/>
    </row>
    <row r="5" spans="2:5" ht="18" customHeight="1">
      <c r="B5" s="129"/>
      <c r="C5" s="256" t="s">
        <v>84</v>
      </c>
      <c r="D5" s="257"/>
      <c r="E5" s="257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8" t="s">
        <v>89</v>
      </c>
      <c r="D9" s="258"/>
      <c r="E9" s="258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1">
        <v>2889916.46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12226681.64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737171.8924586873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225395.96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526012.4934087018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154014.0418928877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49822.65000000001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23438.450000000004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18351.23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235505.8995493715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2">
        <f>SUM(E10:E27)</f>
        <v>17086310.71730965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8" t="s">
        <v>127</v>
      </c>
      <c r="D30" s="258"/>
      <c r="E30" s="258"/>
    </row>
    <row r="31" spans="2:5" s="142" customFormat="1" ht="15" customHeight="1">
      <c r="B31" s="139" t="s">
        <v>128</v>
      </c>
      <c r="C31" s="228">
        <v>20</v>
      </c>
      <c r="D31" s="229" t="s">
        <v>129</v>
      </c>
      <c r="E31" s="239">
        <v>1693707.27055</v>
      </c>
    </row>
    <row r="32" spans="2:5" s="142" customFormat="1" ht="15" customHeight="1">
      <c r="B32" s="143" t="s">
        <v>130</v>
      </c>
      <c r="C32" s="230">
        <v>21</v>
      </c>
      <c r="D32" s="231" t="s">
        <v>131</v>
      </c>
      <c r="E32" s="240">
        <v>493295.82999999996</v>
      </c>
    </row>
    <row r="33" spans="2:5" s="142" customFormat="1" ht="15" customHeight="1">
      <c r="B33" s="143" t="s">
        <v>132</v>
      </c>
      <c r="C33" s="230">
        <v>22</v>
      </c>
      <c r="D33" s="147" t="s">
        <v>133</v>
      </c>
      <c r="E33" s="240"/>
    </row>
    <row r="34" spans="2:5" s="142" customFormat="1" ht="15" customHeight="1">
      <c r="B34" s="143" t="s">
        <v>134</v>
      </c>
      <c r="C34" s="230">
        <v>23</v>
      </c>
      <c r="D34" s="231" t="s">
        <v>135</v>
      </c>
      <c r="E34" s="240">
        <v>70612.4320294802</v>
      </c>
    </row>
    <row r="35" spans="2:5" s="142" customFormat="1" ht="15" customHeight="1">
      <c r="B35" s="143" t="s">
        <v>136</v>
      </c>
      <c r="C35" s="230">
        <v>24</v>
      </c>
      <c r="D35" s="231" t="s">
        <v>137</v>
      </c>
      <c r="E35" s="240">
        <v>0</v>
      </c>
    </row>
    <row r="36" spans="2:5" s="142" customFormat="1" ht="15" customHeight="1">
      <c r="B36" s="143" t="s">
        <v>138</v>
      </c>
      <c r="C36" s="230">
        <v>25</v>
      </c>
      <c r="D36" s="231" t="s">
        <v>139</v>
      </c>
      <c r="E36" s="240">
        <v>0</v>
      </c>
    </row>
    <row r="37" spans="2:5" s="142" customFormat="1" ht="15" customHeight="1">
      <c r="B37" s="143" t="s">
        <v>140</v>
      </c>
      <c r="C37" s="230">
        <v>26</v>
      </c>
      <c r="D37" s="231" t="s">
        <v>141</v>
      </c>
      <c r="E37" s="240">
        <v>0</v>
      </c>
    </row>
    <row r="38" spans="2:5" s="142" customFormat="1" ht="15" customHeight="1">
      <c r="B38" s="143" t="s">
        <v>142</v>
      </c>
      <c r="C38" s="230">
        <v>27</v>
      </c>
      <c r="D38" s="231" t="s">
        <v>143</v>
      </c>
      <c r="E38" s="240">
        <v>124370.03928414635</v>
      </c>
    </row>
    <row r="39" spans="2:5" s="142" customFormat="1" ht="15" customHeight="1">
      <c r="B39" s="143" t="s">
        <v>144</v>
      </c>
      <c r="C39" s="230">
        <v>28</v>
      </c>
      <c r="D39" s="231" t="s">
        <v>145</v>
      </c>
      <c r="E39" s="240"/>
    </row>
    <row r="40" spans="2:5" s="142" customFormat="1" ht="15" customHeight="1">
      <c r="B40" s="143" t="s">
        <v>146</v>
      </c>
      <c r="C40" s="230">
        <v>29</v>
      </c>
      <c r="D40" s="231" t="s">
        <v>147</v>
      </c>
      <c r="E40" s="240">
        <v>1143904.037849707</v>
      </c>
    </row>
    <row r="41" spans="2:5" s="153" customFormat="1" ht="15" customHeight="1" thickBot="1">
      <c r="B41" s="150" t="s">
        <v>148</v>
      </c>
      <c r="C41" s="232">
        <v>30</v>
      </c>
      <c r="D41" s="233" t="s">
        <v>149</v>
      </c>
      <c r="E41" s="242">
        <f>SUM(E31:E40)</f>
        <v>3525889.6097133337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8" t="s">
        <v>150</v>
      </c>
      <c r="D43" s="258"/>
      <c r="E43" s="258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1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2179566.1686540553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1278731.9411483395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3">
        <f>SUM(E44+E45-E46+E47+E48+E49)</f>
        <v>13560421.109802393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4">
        <f>E41+E50</f>
        <v>17086310.719515726</v>
      </c>
    </row>
    <row r="52" ht="15">
      <c r="E52" s="248"/>
    </row>
    <row r="54" spans="3:5" ht="15">
      <c r="C54" s="261"/>
      <c r="D54" s="261"/>
      <c r="E54" s="261"/>
    </row>
    <row r="55" spans="3:5" ht="15">
      <c r="C55" s="255"/>
      <c r="D55" s="255"/>
      <c r="E55" s="255"/>
    </row>
    <row r="56" spans="3:5" ht="15">
      <c r="C56" s="261"/>
      <c r="D56" s="261"/>
      <c r="E56" s="261"/>
    </row>
    <row r="57" spans="3:5" ht="15">
      <c r="C57" s="255"/>
      <c r="D57" s="255"/>
      <c r="E57" s="255"/>
    </row>
    <row r="58" spans="3:5" ht="15" customHeight="1">
      <c r="C58" s="261"/>
      <c r="D58" s="261"/>
      <c r="E58" s="261"/>
    </row>
    <row r="59" spans="3:5" ht="15">
      <c r="C59" s="255"/>
      <c r="D59" s="255"/>
      <c r="E59" s="255"/>
    </row>
  </sheetData>
  <sheetProtection/>
  <mergeCells count="11">
    <mergeCell ref="C56:E56"/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G13" sqref="G1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1.710937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5" t="s">
        <v>243</v>
      </c>
      <c r="C2" s="265"/>
      <c r="D2" s="265"/>
      <c r="E2" s="265"/>
      <c r="F2" s="265"/>
    </row>
    <row r="3" ht="15" customHeight="1"/>
    <row r="4" spans="4:5" s="168" customFormat="1" ht="12.75" customHeight="1">
      <c r="D4" s="264" t="s">
        <v>167</v>
      </c>
      <c r="E4" s="264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2" t="s">
        <v>168</v>
      </c>
      <c r="D8" s="262"/>
      <c r="E8" s="262"/>
    </row>
    <row r="9" spans="2:7" ht="15" customHeight="1">
      <c r="B9" s="173" t="s">
        <v>90</v>
      </c>
      <c r="C9" s="174">
        <v>1</v>
      </c>
      <c r="D9" s="175" t="s">
        <v>169</v>
      </c>
      <c r="E9" s="176">
        <v>3376634.1877777795</v>
      </c>
      <c r="G9" s="247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667836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190737.07022139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157632.8922572389</v>
      </c>
    </row>
    <row r="13" spans="2:7" s="142" customFormat="1" ht="15" customHeight="1">
      <c r="B13" s="177" t="s">
        <v>97</v>
      </c>
      <c r="C13" s="144">
        <v>5</v>
      </c>
      <c r="D13" s="145" t="s">
        <v>173</v>
      </c>
      <c r="E13" s="245">
        <v>2675694.009813628</v>
      </c>
      <c r="G13" s="254"/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979077.399640523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67185.81</v>
      </c>
      <c r="F15" s="247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42179.4488269609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30697.300262499994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263469.6251111111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6">
        <v>659904.1130938729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-95091.22525091711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5">
        <f>E13-E19-E20+E21</f>
        <v>1920698.6714688381</v>
      </c>
    </row>
    <row r="23" spans="3:5" ht="9" customHeight="1">
      <c r="C23" s="155"/>
      <c r="D23" s="187"/>
      <c r="E23" s="157"/>
    </row>
    <row r="24" spans="3:5" ht="15" customHeight="1" thickBot="1">
      <c r="C24" s="262" t="s">
        <v>183</v>
      </c>
      <c r="D24" s="262"/>
      <c r="E24" s="262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1940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60.48721916831937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1879.5127808316806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-1035.8734810618666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5">
        <f>E29-E35+E38-E39+E40</f>
        <v>843.639299769814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8">
        <f>E22+E41</f>
        <v>1921542.310768608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2" t="s">
        <v>194</v>
      </c>
      <c r="E45" s="262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2" t="s">
        <v>199</v>
      </c>
      <c r="D51" s="262"/>
      <c r="E51" s="262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608467.22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5">
        <f>SUM(E52:E60)</f>
        <v>608467.22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3" t="s">
        <v>215</v>
      </c>
      <c r="D63" s="263"/>
      <c r="E63" s="263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523811.57000000007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238904.91000000003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32139.83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66133.83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5471.403898805802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-159157.46787175525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7">
        <f>E43+E49+E61-E64-E65-E66-E67-E68-E69+E70</f>
        <v>1504390.5189980464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225658.57784970696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6">
        <f>E72-E73</f>
        <v>1278731.9411483395</v>
      </c>
    </row>
    <row r="75" ht="15">
      <c r="D75" s="187"/>
    </row>
    <row r="76" spans="3:5" ht="15">
      <c r="C76" s="261"/>
      <c r="D76" s="261"/>
      <c r="E76" s="261"/>
    </row>
    <row r="77" spans="3:5" ht="15">
      <c r="C77" s="255"/>
      <c r="D77" s="255"/>
      <c r="E77" s="255"/>
    </row>
    <row r="78" spans="3:5" ht="15">
      <c r="C78" s="261"/>
      <c r="D78" s="261"/>
      <c r="E78" s="261"/>
    </row>
    <row r="79" spans="3:5" ht="15">
      <c r="C79" s="255"/>
      <c r="D79" s="255"/>
      <c r="E79" s="255"/>
    </row>
    <row r="80" spans="3:5" ht="15">
      <c r="C80" s="261"/>
      <c r="D80" s="261"/>
      <c r="E80" s="261"/>
    </row>
    <row r="81" spans="3:5" ht="15">
      <c r="C81" s="255"/>
      <c r="D81" s="255"/>
      <c r="E81" s="255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0" sqref="P50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9.421875" style="1" bestFit="1" customWidth="1"/>
    <col min="13" max="13" width="7.42187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70" t="s">
        <v>236</v>
      </c>
      <c r="B1" s="270"/>
      <c r="C1" s="224"/>
      <c r="D1" s="224"/>
      <c r="E1" s="224"/>
    </row>
    <row r="2" ht="15">
      <c r="A2" s="205" t="s">
        <v>240</v>
      </c>
    </row>
    <row r="3" ht="15">
      <c r="A3" s="205" t="s">
        <v>242</v>
      </c>
    </row>
    <row r="4" spans="1:5" ht="15" customHeight="1">
      <c r="A4" s="265" t="s">
        <v>243</v>
      </c>
      <c r="B4" s="265"/>
      <c r="C4" s="265"/>
      <c r="D4" s="265"/>
      <c r="E4" s="265"/>
    </row>
    <row r="6" spans="3:38" ht="15" customHeight="1">
      <c r="C6" s="284" t="s">
        <v>82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C6" s="286" t="s">
        <v>83</v>
      </c>
      <c r="AD6" s="286"/>
      <c r="AE6" s="286"/>
      <c r="AF6" s="286"/>
      <c r="AG6" s="286"/>
      <c r="AH6" s="286"/>
      <c r="AI6" s="286"/>
      <c r="AJ6" s="286"/>
      <c r="AK6" s="286"/>
      <c r="AL6" s="286"/>
    </row>
    <row r="7" spans="3:38" ht="15.75" customHeight="1" thickBot="1"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C7" s="287"/>
      <c r="AD7" s="287"/>
      <c r="AE7" s="287"/>
      <c r="AF7" s="287"/>
      <c r="AG7" s="287"/>
      <c r="AH7" s="287"/>
      <c r="AI7" s="287"/>
      <c r="AJ7" s="287"/>
      <c r="AK7" s="287"/>
      <c r="AL7" s="287"/>
    </row>
    <row r="8" spans="1:38" ht="89.25" customHeight="1">
      <c r="A8" s="271" t="s">
        <v>23</v>
      </c>
      <c r="B8" s="274" t="s">
        <v>70</v>
      </c>
      <c r="C8" s="278" t="s">
        <v>22</v>
      </c>
      <c r="D8" s="268"/>
      <c r="E8" s="268"/>
      <c r="F8" s="268"/>
      <c r="G8" s="268"/>
      <c r="H8" s="268" t="s">
        <v>239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93" t="s">
        <v>71</v>
      </c>
      <c r="AD8" s="288"/>
      <c r="AE8" s="288" t="s">
        <v>72</v>
      </c>
      <c r="AF8" s="288"/>
      <c r="AG8" s="288" t="s">
        <v>78</v>
      </c>
      <c r="AH8" s="288"/>
      <c r="AI8" s="288" t="s">
        <v>79</v>
      </c>
      <c r="AJ8" s="288"/>
      <c r="AK8" s="288" t="s">
        <v>77</v>
      </c>
      <c r="AL8" s="274"/>
    </row>
    <row r="9" spans="1:38" ht="50.25" customHeight="1">
      <c r="A9" s="272"/>
      <c r="B9" s="275"/>
      <c r="C9" s="277" t="s">
        <v>15</v>
      </c>
      <c r="D9" s="269"/>
      <c r="E9" s="269"/>
      <c r="F9" s="269"/>
      <c r="G9" s="253" t="s">
        <v>16</v>
      </c>
      <c r="H9" s="280"/>
      <c r="I9" s="266" t="s">
        <v>0</v>
      </c>
      <c r="J9" s="266" t="s">
        <v>1</v>
      </c>
      <c r="K9" s="269" t="s">
        <v>0</v>
      </c>
      <c r="L9" s="269"/>
      <c r="M9" s="269"/>
      <c r="N9" s="269"/>
      <c r="O9" s="225" t="s">
        <v>1</v>
      </c>
      <c r="P9" s="266" t="s">
        <v>80</v>
      </c>
      <c r="Q9" s="266" t="s">
        <v>81</v>
      </c>
      <c r="R9" s="269" t="s">
        <v>75</v>
      </c>
      <c r="S9" s="269"/>
      <c r="T9" s="269"/>
      <c r="U9" s="269"/>
      <c r="V9" s="269" t="s">
        <v>76</v>
      </c>
      <c r="W9" s="269"/>
      <c r="X9" s="269"/>
      <c r="Y9" s="269"/>
      <c r="Z9" s="266" t="s">
        <v>17</v>
      </c>
      <c r="AA9" s="296" t="s">
        <v>18</v>
      </c>
      <c r="AC9" s="294" t="s">
        <v>0</v>
      </c>
      <c r="AD9" s="289" t="s">
        <v>1</v>
      </c>
      <c r="AE9" s="289" t="s">
        <v>0</v>
      </c>
      <c r="AF9" s="289" t="s">
        <v>1</v>
      </c>
      <c r="AG9" s="289" t="s">
        <v>80</v>
      </c>
      <c r="AH9" s="289" t="s">
        <v>81</v>
      </c>
      <c r="AI9" s="289" t="s">
        <v>75</v>
      </c>
      <c r="AJ9" s="289" t="s">
        <v>76</v>
      </c>
      <c r="AK9" s="289" t="s">
        <v>17</v>
      </c>
      <c r="AL9" s="291" t="s">
        <v>18</v>
      </c>
    </row>
    <row r="10" spans="1:38" ht="102.75" customHeight="1" thickBot="1">
      <c r="A10" s="273"/>
      <c r="B10" s="276"/>
      <c r="C10" s="226" t="s">
        <v>19</v>
      </c>
      <c r="D10" s="227" t="s">
        <v>20</v>
      </c>
      <c r="E10" s="227" t="s">
        <v>21</v>
      </c>
      <c r="F10" s="227" t="s">
        <v>10</v>
      </c>
      <c r="G10" s="253" t="s">
        <v>10</v>
      </c>
      <c r="H10" s="281"/>
      <c r="I10" s="267"/>
      <c r="J10" s="267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67"/>
      <c r="Q10" s="267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67"/>
      <c r="AA10" s="297"/>
      <c r="AC10" s="295"/>
      <c r="AD10" s="290"/>
      <c r="AE10" s="290"/>
      <c r="AF10" s="290"/>
      <c r="AG10" s="290"/>
      <c r="AH10" s="290"/>
      <c r="AI10" s="290"/>
      <c r="AJ10" s="290"/>
      <c r="AK10" s="290"/>
      <c r="AL10" s="292"/>
    </row>
    <row r="11" spans="1:38" ht="24.75" customHeight="1" thickBot="1">
      <c r="A11" s="10" t="s">
        <v>24</v>
      </c>
      <c r="B11" s="2" t="s">
        <v>25</v>
      </c>
      <c r="C11" s="19">
        <f>SUM(C12:C15)</f>
        <v>139</v>
      </c>
      <c r="D11" s="61">
        <f>SUM(D12:D15)</f>
        <v>20</v>
      </c>
      <c r="E11" s="61">
        <f>SUM(E12:E15)</f>
        <v>0</v>
      </c>
      <c r="F11" s="61">
        <f aca="true" t="shared" si="0" ref="F11:AA11">SUM(F12:F15)</f>
        <v>159</v>
      </c>
      <c r="G11" s="61">
        <f t="shared" si="0"/>
        <v>212</v>
      </c>
      <c r="H11" s="42">
        <f t="shared" si="0"/>
        <v>0</v>
      </c>
      <c r="I11" s="61">
        <f t="shared" si="0"/>
        <v>1940</v>
      </c>
      <c r="J11" s="61">
        <f t="shared" si="0"/>
        <v>0</v>
      </c>
      <c r="K11" s="61">
        <f>SUM(K12:K15)</f>
        <v>1385</v>
      </c>
      <c r="L11" s="61">
        <f>SUM(L12:L15)</f>
        <v>555</v>
      </c>
      <c r="M11" s="61">
        <f>SUM(M12:M15)</f>
        <v>0</v>
      </c>
      <c r="N11" s="70">
        <f t="shared" si="0"/>
        <v>1940</v>
      </c>
      <c r="O11" s="61">
        <f t="shared" si="0"/>
        <v>0</v>
      </c>
      <c r="P11" s="61">
        <f t="shared" si="0"/>
        <v>1879.5127808316831</v>
      </c>
      <c r="Q11" s="61">
        <f>SUM(Q12:Q15)</f>
        <v>1879.5127808316831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139</v>
      </c>
      <c r="D12" s="86">
        <v>20</v>
      </c>
      <c r="E12" s="86"/>
      <c r="F12" s="57">
        <f>SUM(C12:E12)</f>
        <v>159</v>
      </c>
      <c r="G12" s="86">
        <v>212</v>
      </c>
      <c r="H12" s="41"/>
      <c r="I12" s="86">
        <v>1940</v>
      </c>
      <c r="J12" s="86">
        <v>0</v>
      </c>
      <c r="K12" s="86">
        <v>1385</v>
      </c>
      <c r="L12" s="86">
        <v>555</v>
      </c>
      <c r="M12" s="86"/>
      <c r="N12" s="71">
        <f>SUM(K12:M12)</f>
        <v>1940</v>
      </c>
      <c r="O12" s="86">
        <v>0</v>
      </c>
      <c r="P12" s="86">
        <v>1879.5127808316831</v>
      </c>
      <c r="Q12" s="86">
        <v>1879.5127808316831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27</v>
      </c>
      <c r="E16" s="95">
        <v>0</v>
      </c>
      <c r="F16" s="60">
        <f>SUM(C16:E16)</f>
        <v>27</v>
      </c>
      <c r="G16" s="95">
        <v>2</v>
      </c>
      <c r="H16" s="42"/>
      <c r="I16" s="95">
        <v>364.5</v>
      </c>
      <c r="J16" s="95">
        <v>0</v>
      </c>
      <c r="K16" s="95">
        <v>0</v>
      </c>
      <c r="L16" s="210">
        <v>364.5</v>
      </c>
      <c r="M16" s="95">
        <v>0</v>
      </c>
      <c r="N16" s="74">
        <f>SUM(K16:M16)</f>
        <v>364.5</v>
      </c>
      <c r="O16" s="95">
        <v>0</v>
      </c>
      <c r="P16" s="95">
        <v>372.5</v>
      </c>
      <c r="Q16" s="95">
        <v>372.5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337</v>
      </c>
      <c r="D17" s="61">
        <f>SUM(D18:D19)</f>
        <v>72</v>
      </c>
      <c r="E17" s="61">
        <f>SUM(E18:E19)</f>
        <v>0</v>
      </c>
      <c r="F17" s="61">
        <f aca="true" t="shared" si="2" ref="F17:P17">SUM(F18:F19)</f>
        <v>409</v>
      </c>
      <c r="G17" s="61">
        <f t="shared" si="2"/>
        <v>396</v>
      </c>
      <c r="H17" s="45">
        <f t="shared" si="2"/>
        <v>0</v>
      </c>
      <c r="I17" s="61">
        <f t="shared" si="2"/>
        <v>44617.913118761106</v>
      </c>
      <c r="J17" s="61">
        <f>SUM(J18:J19)</f>
        <v>12575.726000046918</v>
      </c>
      <c r="K17" s="61">
        <f>SUM(K18:K19)</f>
        <v>41631.3</v>
      </c>
      <c r="L17" s="211">
        <f>SUM(L18:L19)</f>
        <v>2840.51</v>
      </c>
      <c r="M17" s="61">
        <f>SUM(M18:M19)</f>
        <v>0</v>
      </c>
      <c r="N17" s="70">
        <f t="shared" si="2"/>
        <v>44471.81</v>
      </c>
      <c r="O17" s="61">
        <f t="shared" si="2"/>
        <v>12530.91</v>
      </c>
      <c r="P17" s="61">
        <f t="shared" si="2"/>
        <v>30198.761315867658</v>
      </c>
      <c r="Q17" s="61">
        <f>SUM(Q18:Q19)</f>
        <v>27281.857623210002</v>
      </c>
      <c r="R17" s="61">
        <f>SUM(R18:R19)</f>
        <v>76.8</v>
      </c>
      <c r="S17" s="61">
        <f>SUM(S18:S19)</f>
        <v>0</v>
      </c>
      <c r="T17" s="61">
        <f>SUM(T18:T19)</f>
        <v>0</v>
      </c>
      <c r="U17" s="61">
        <f aca="true" t="shared" si="3" ref="U17:Z17">SUM(U18:U19)</f>
        <v>76.8</v>
      </c>
      <c r="V17" s="61">
        <f t="shared" si="3"/>
        <v>76.8</v>
      </c>
      <c r="W17" s="61">
        <f>SUM(W18:W19)</f>
        <v>0</v>
      </c>
      <c r="X17" s="61">
        <f>SUM(X18:X19)</f>
        <v>0</v>
      </c>
      <c r="Y17" s="61">
        <f t="shared" si="3"/>
        <v>76.8</v>
      </c>
      <c r="Z17" s="61">
        <f t="shared" si="3"/>
        <v>76.8</v>
      </c>
      <c r="AA17" s="84">
        <f>SUM(AA18:AA19)</f>
        <v>76.8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161</v>
      </c>
      <c r="D18" s="98">
        <v>0</v>
      </c>
      <c r="E18" s="98">
        <v>0</v>
      </c>
      <c r="F18" s="62">
        <f>SUM(C18:E18)</f>
        <v>161</v>
      </c>
      <c r="G18" s="98">
        <v>212</v>
      </c>
      <c r="H18" s="44"/>
      <c r="I18" s="98">
        <v>21374.531506849315</v>
      </c>
      <c r="J18" s="98">
        <v>0</v>
      </c>
      <c r="K18" s="98">
        <v>21374.53</v>
      </c>
      <c r="L18" s="212">
        <v>0</v>
      </c>
      <c r="M18" s="98">
        <v>0</v>
      </c>
      <c r="N18" s="75">
        <f>SUM(K18:M18)</f>
        <v>21374.53</v>
      </c>
      <c r="O18" s="98">
        <v>0</v>
      </c>
      <c r="P18" s="98">
        <v>16562.64637376949</v>
      </c>
      <c r="Q18" s="98">
        <v>16562.64637376949</v>
      </c>
      <c r="R18" s="98">
        <v>76.8</v>
      </c>
      <c r="S18" s="98">
        <v>0</v>
      </c>
      <c r="T18" s="98">
        <v>0</v>
      </c>
      <c r="U18" s="62">
        <f>SUM(R18:T18)</f>
        <v>76.8</v>
      </c>
      <c r="V18" s="98">
        <v>76.8</v>
      </c>
      <c r="W18" s="98">
        <v>0</v>
      </c>
      <c r="X18" s="98">
        <v>0</v>
      </c>
      <c r="Y18" s="62">
        <f>SUM(V18:X18)</f>
        <v>76.8</v>
      </c>
      <c r="Z18" s="98">
        <v>76.8</v>
      </c>
      <c r="AA18" s="99">
        <v>76.8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176</v>
      </c>
      <c r="D19" s="101">
        <v>72</v>
      </c>
      <c r="E19" s="101">
        <v>0</v>
      </c>
      <c r="F19" s="63">
        <f>SUM(C19:E19)</f>
        <v>248</v>
      </c>
      <c r="G19" s="101">
        <v>184</v>
      </c>
      <c r="H19" s="43"/>
      <c r="I19" s="101">
        <v>23243.381611911795</v>
      </c>
      <c r="J19" s="101">
        <v>12575.726000046918</v>
      </c>
      <c r="K19" s="101">
        <v>20256.77</v>
      </c>
      <c r="L19" s="213">
        <v>2840.51</v>
      </c>
      <c r="M19" s="101">
        <v>0</v>
      </c>
      <c r="N19" s="76">
        <f>SUM(K19:M19)</f>
        <v>23097.28</v>
      </c>
      <c r="O19" s="101">
        <v>12530.91</v>
      </c>
      <c r="P19" s="101">
        <v>13636.114942098167</v>
      </c>
      <c r="Q19" s="101">
        <v>10719.211249440512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4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262</v>
      </c>
      <c r="D21" s="61">
        <f>SUM(D22:D23)</f>
        <v>222</v>
      </c>
      <c r="E21" s="61">
        <f>SUM(E22:E23)</f>
        <v>0</v>
      </c>
      <c r="F21" s="61">
        <f aca="true" t="shared" si="5" ref="F21:P21">SUM(F22:F23)</f>
        <v>484</v>
      </c>
      <c r="G21" s="61">
        <f t="shared" si="5"/>
        <v>397</v>
      </c>
      <c r="H21" s="61">
        <f t="shared" si="5"/>
        <v>484</v>
      </c>
      <c r="I21" s="61">
        <f t="shared" si="5"/>
        <v>767754.7998456766</v>
      </c>
      <c r="J21" s="61">
        <f>SUM(J22:J23)</f>
        <v>304008.197282829</v>
      </c>
      <c r="K21" s="61">
        <f>SUM(K22:K23)</f>
        <v>561391.2300000001</v>
      </c>
      <c r="L21" s="211">
        <f>SUM(L22:L23)</f>
        <v>189677.91</v>
      </c>
      <c r="M21" s="61">
        <f>SUM(M22:M23)</f>
        <v>0</v>
      </c>
      <c r="N21" s="70">
        <f t="shared" si="5"/>
        <v>751069.1400000001</v>
      </c>
      <c r="O21" s="61">
        <f t="shared" si="5"/>
        <v>300291.24</v>
      </c>
      <c r="P21" s="61">
        <f t="shared" si="5"/>
        <v>598406.9010364661</v>
      </c>
      <c r="Q21" s="61">
        <f>SUM(Q22:Q23)</f>
        <v>399380.69092834444</v>
      </c>
      <c r="R21" s="61">
        <f>SUM(R22:R23)</f>
        <v>46252.94</v>
      </c>
      <c r="S21" s="61">
        <f>SUM(S22:S23)</f>
        <v>76011.23999999999</v>
      </c>
      <c r="T21" s="61">
        <f>SUM(T22:T23)</f>
        <v>0</v>
      </c>
      <c r="U21" s="61">
        <f aca="true" t="shared" si="6" ref="U21:Z21">SUM(U22:U23)</f>
        <v>122264.18</v>
      </c>
      <c r="V21" s="61">
        <f t="shared" si="6"/>
        <v>40424.950000000004</v>
      </c>
      <c r="W21" s="61">
        <f>SUM(W22:W23)</f>
        <v>52920.109999999986</v>
      </c>
      <c r="X21" s="61">
        <f>SUM(X22:X23)</f>
        <v>0</v>
      </c>
      <c r="Y21" s="61">
        <f t="shared" si="6"/>
        <v>93345.05999999998</v>
      </c>
      <c r="Z21" s="61">
        <f t="shared" si="6"/>
        <v>94799.352925</v>
      </c>
      <c r="AA21" s="84">
        <f>SUM(AA22:AA23)</f>
        <v>53878.6649625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254</v>
      </c>
      <c r="D22" s="86">
        <v>197</v>
      </c>
      <c r="E22" s="86">
        <v>0</v>
      </c>
      <c r="F22" s="57">
        <f>SUM(C22:E22)</f>
        <v>451</v>
      </c>
      <c r="G22" s="86">
        <v>360</v>
      </c>
      <c r="H22" s="86">
        <v>451</v>
      </c>
      <c r="I22" s="86">
        <v>743516.7592138567</v>
      </c>
      <c r="J22" s="86">
        <v>302303.12251893315</v>
      </c>
      <c r="K22" s="86">
        <v>555195.17</v>
      </c>
      <c r="L22" s="208">
        <v>173010.7</v>
      </c>
      <c r="M22" s="86">
        <v>0</v>
      </c>
      <c r="N22" s="71">
        <f>SUM(K22:M22)</f>
        <v>728205.8700000001</v>
      </c>
      <c r="O22" s="86">
        <v>298586.17</v>
      </c>
      <c r="P22" s="86">
        <v>572087.7177435246</v>
      </c>
      <c r="Q22" s="86">
        <v>380224.5960204025</v>
      </c>
      <c r="R22" s="86">
        <v>46252.94</v>
      </c>
      <c r="S22" s="86">
        <v>70862.51</v>
      </c>
      <c r="T22" s="86">
        <v>0</v>
      </c>
      <c r="U22" s="57">
        <f>SUM(R22:T22)</f>
        <v>117115.45</v>
      </c>
      <c r="V22" s="86">
        <v>40424.950000000004</v>
      </c>
      <c r="W22" s="86">
        <v>47771.37999999999</v>
      </c>
      <c r="X22" s="86">
        <v>0</v>
      </c>
      <c r="Y22" s="57">
        <f>SUM(V22:X22)</f>
        <v>88196.32999999999</v>
      </c>
      <c r="Z22" s="86">
        <v>89651.292925</v>
      </c>
      <c r="AA22" s="87">
        <v>48730.6049625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8</v>
      </c>
      <c r="D23" s="54">
        <v>25</v>
      </c>
      <c r="E23" s="54">
        <v>0</v>
      </c>
      <c r="F23" s="54">
        <f>SUM(C23:E23)</f>
        <v>33</v>
      </c>
      <c r="G23" s="54">
        <v>37</v>
      </c>
      <c r="H23" s="54">
        <v>33</v>
      </c>
      <c r="I23" s="54">
        <v>24238.040631819957</v>
      </c>
      <c r="J23" s="54">
        <v>1705.0747638958153</v>
      </c>
      <c r="K23" s="54">
        <v>6196.06</v>
      </c>
      <c r="L23" s="215">
        <v>16667.21</v>
      </c>
      <c r="M23" s="54">
        <v>0</v>
      </c>
      <c r="N23" s="51">
        <f>SUM(K23:M23)</f>
        <v>22863.27</v>
      </c>
      <c r="O23" s="54">
        <v>1705.07</v>
      </c>
      <c r="P23" s="54">
        <v>26319.183292941532</v>
      </c>
      <c r="Q23" s="54">
        <v>19156.094907941944</v>
      </c>
      <c r="R23" s="54">
        <v>0</v>
      </c>
      <c r="S23" s="54">
        <v>5148.73</v>
      </c>
      <c r="T23" s="54">
        <v>0</v>
      </c>
      <c r="U23" s="54">
        <f>SUM(R23:T23)</f>
        <v>5148.73</v>
      </c>
      <c r="V23" s="54">
        <v>0</v>
      </c>
      <c r="W23" s="54">
        <v>5148.73</v>
      </c>
      <c r="X23" s="54">
        <v>0</v>
      </c>
      <c r="Y23" s="54">
        <f>SUM(V23:X23)</f>
        <v>5148.73</v>
      </c>
      <c r="Z23" s="54">
        <v>5148.0599999999995</v>
      </c>
      <c r="AA23" s="126">
        <v>5148.0599999999995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8538</v>
      </c>
      <c r="D24" s="107">
        <f>SUM(D25:D27)</f>
        <v>807082</v>
      </c>
      <c r="E24" s="107">
        <f>SUM(E25:E27)</f>
        <v>0</v>
      </c>
      <c r="F24" s="65">
        <f aca="true" t="shared" si="8" ref="F24:P24">SUM(F25:F27)</f>
        <v>815620</v>
      </c>
      <c r="G24" s="107">
        <f t="shared" si="8"/>
        <v>84988</v>
      </c>
      <c r="H24" s="107">
        <f t="shared" si="8"/>
        <v>815615</v>
      </c>
      <c r="I24" s="107">
        <f t="shared" si="8"/>
        <v>2134215.926919261</v>
      </c>
      <c r="J24" s="107">
        <f>SUM(J25:J27)</f>
        <v>43230.1755030506</v>
      </c>
      <c r="K24" s="107">
        <f>SUM(K25:K27)</f>
        <v>111245.33000000006</v>
      </c>
      <c r="L24" s="252">
        <f>SUM(L25:L27)</f>
        <v>2020557.5977777794</v>
      </c>
      <c r="M24" s="107">
        <f>SUM(M25:M27)</f>
        <v>0</v>
      </c>
      <c r="N24" s="12">
        <f t="shared" si="8"/>
        <v>2131802.9277777793</v>
      </c>
      <c r="O24" s="107">
        <f t="shared" si="8"/>
        <v>42639.759999999995</v>
      </c>
      <c r="P24" s="107">
        <f t="shared" si="8"/>
        <v>2109648.1282818997</v>
      </c>
      <c r="Q24" s="107">
        <f>SUM(Q25:Q27)</f>
        <v>2087908.431981334</v>
      </c>
      <c r="R24" s="107">
        <f>SUM(R25:R27)</f>
        <v>16616.84444444445</v>
      </c>
      <c r="S24" s="107">
        <f>SUM(S25:S27)</f>
        <v>261729.58519607867</v>
      </c>
      <c r="T24" s="107">
        <f>SUM(T25:T27)</f>
        <v>0</v>
      </c>
      <c r="U24" s="65">
        <f aca="true" t="shared" si="9" ref="U24:Z24">SUM(U25:U27)</f>
        <v>278346.4296405231</v>
      </c>
      <c r="V24" s="107">
        <f t="shared" si="9"/>
        <v>15446.84444444445</v>
      </c>
      <c r="W24" s="107">
        <f>SUM(W25:W27)</f>
        <v>254245.58519607867</v>
      </c>
      <c r="X24" s="107">
        <f>SUM(X25:X27)</f>
        <v>0</v>
      </c>
      <c r="Y24" s="65">
        <f t="shared" si="9"/>
        <v>269692.4296405231</v>
      </c>
      <c r="Z24" s="107">
        <f t="shared" si="9"/>
        <v>303643.77343137277</v>
      </c>
      <c r="AA24" s="108">
        <f>SUM(AA25:AA27)</f>
        <v>287614.77343137277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8299</v>
      </c>
      <c r="D25" s="86">
        <v>806826</v>
      </c>
      <c r="E25" s="86">
        <v>0</v>
      </c>
      <c r="F25" s="57">
        <f>SUM(C25:E25)</f>
        <v>815125</v>
      </c>
      <c r="G25" s="86">
        <v>84502</v>
      </c>
      <c r="H25" s="86">
        <v>815125</v>
      </c>
      <c r="I25" s="86">
        <v>2057213.7777777794</v>
      </c>
      <c r="J25" s="86">
        <v>0</v>
      </c>
      <c r="K25" s="86">
        <v>70646.50000000006</v>
      </c>
      <c r="L25" s="249">
        <v>1986567.2777777794</v>
      </c>
      <c r="M25" s="86">
        <v>0</v>
      </c>
      <c r="N25" s="71">
        <f>SUM(K25:M25)</f>
        <v>2057213.7777777794</v>
      </c>
      <c r="O25" s="86">
        <v>0</v>
      </c>
      <c r="P25" s="86">
        <v>2035866.7884745218</v>
      </c>
      <c r="Q25" s="86">
        <v>2035866.7884745218</v>
      </c>
      <c r="R25" s="86">
        <v>5635.144444444449</v>
      </c>
      <c r="S25" s="234">
        <v>245791.58519607867</v>
      </c>
      <c r="T25" s="86">
        <v>0</v>
      </c>
      <c r="U25" s="57">
        <f>SUM(R25:T25)</f>
        <v>251426.72964052312</v>
      </c>
      <c r="V25" s="86">
        <v>5635.144444444449</v>
      </c>
      <c r="W25" s="234">
        <v>245791.58519607867</v>
      </c>
      <c r="X25" s="86">
        <v>0</v>
      </c>
      <c r="Y25" s="57">
        <f>SUM(V25:X25)</f>
        <v>251426.72964052312</v>
      </c>
      <c r="Z25" s="86">
        <v>255274.07343137276</v>
      </c>
      <c r="AA25" s="87">
        <v>255274.07343137276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234</v>
      </c>
      <c r="D26" s="55">
        <v>256</v>
      </c>
      <c r="E26" s="55">
        <v>0</v>
      </c>
      <c r="F26" s="55">
        <f>SUM(C26:E26)</f>
        <v>490</v>
      </c>
      <c r="G26" s="55">
        <v>461</v>
      </c>
      <c r="H26" s="55">
        <v>490</v>
      </c>
      <c r="I26" s="55">
        <v>67807.63914148191</v>
      </c>
      <c r="J26" s="55">
        <v>36724.975503050606</v>
      </c>
      <c r="K26" s="55">
        <v>31404.32</v>
      </c>
      <c r="L26" s="250">
        <v>33990.32</v>
      </c>
      <c r="M26" s="55">
        <v>0</v>
      </c>
      <c r="N26" s="52">
        <f>SUM(K26:M26)</f>
        <v>65394.64</v>
      </c>
      <c r="O26" s="55">
        <v>36134.56</v>
      </c>
      <c r="P26" s="55">
        <v>54592.67721123574</v>
      </c>
      <c r="Q26" s="55">
        <v>37148.1951572456</v>
      </c>
      <c r="R26" s="55">
        <v>10981.7</v>
      </c>
      <c r="S26" s="55">
        <v>15938</v>
      </c>
      <c r="T26" s="55">
        <v>0</v>
      </c>
      <c r="U26" s="55">
        <f>SUM(R26:T26)</f>
        <v>26919.7</v>
      </c>
      <c r="V26" s="55">
        <v>9811.7</v>
      </c>
      <c r="W26" s="55">
        <v>8454</v>
      </c>
      <c r="X26" s="55">
        <v>0</v>
      </c>
      <c r="Y26" s="55">
        <f>SUM(V26:X26)</f>
        <v>18265.7</v>
      </c>
      <c r="Z26" s="55">
        <v>48369.7</v>
      </c>
      <c r="AA26" s="122">
        <v>32340.7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5</v>
      </c>
      <c r="D27" s="112">
        <v>0</v>
      </c>
      <c r="E27" s="112">
        <v>0</v>
      </c>
      <c r="F27" s="66">
        <f>SUM(C27:E27)</f>
        <v>5</v>
      </c>
      <c r="G27" s="112">
        <v>25</v>
      </c>
      <c r="H27" s="43"/>
      <c r="I27" s="112">
        <v>9194.51</v>
      </c>
      <c r="J27" s="112">
        <v>6505.2</v>
      </c>
      <c r="K27" s="112">
        <v>9194.51</v>
      </c>
      <c r="L27" s="251">
        <v>0</v>
      </c>
      <c r="M27" s="112">
        <v>0</v>
      </c>
      <c r="N27" s="78">
        <f>SUM(K27:M27)</f>
        <v>9194.51</v>
      </c>
      <c r="O27" s="112">
        <v>6505.2</v>
      </c>
      <c r="P27" s="112">
        <v>19188.6625961421</v>
      </c>
      <c r="Q27" s="112">
        <v>14893.44834956676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4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19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P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>SUM(J31:J32)</f>
        <v>0</v>
      </c>
      <c r="K30" s="107">
        <f>SUM(K31:K32)</f>
        <v>0</v>
      </c>
      <c r="L30" s="216">
        <f>SUM(L31:L32)</f>
        <v>0</v>
      </c>
      <c r="M30" s="107">
        <f>SUM(M31:M32)</f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>SUM(Q31:Q32)</f>
        <v>0</v>
      </c>
      <c r="R30" s="107">
        <f>SUM(R31:R32)</f>
        <v>0</v>
      </c>
      <c r="S30" s="107">
        <f>SUM(S31:S32)</f>
        <v>0</v>
      </c>
      <c r="T30" s="107">
        <f>SUM(T31:T32)</f>
        <v>0</v>
      </c>
      <c r="U30" s="65">
        <f aca="true" t="shared" si="12" ref="U30:Z30">SUM(U31:U32)</f>
        <v>0</v>
      </c>
      <c r="V30" s="107">
        <f t="shared" si="12"/>
        <v>0</v>
      </c>
      <c r="W30" s="107">
        <f>SUM(W31:W32)</f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>SUM(AA31:AA32)</f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0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5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4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P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>SUM(J35:J36)</f>
        <v>0</v>
      </c>
      <c r="K34" s="107">
        <f>SUM(K35:K36)</f>
        <v>0</v>
      </c>
      <c r="L34" s="216">
        <f>SUM(L35:L36)</f>
        <v>0</v>
      </c>
      <c r="M34" s="107">
        <f>SUM(M35:M36)</f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>SUM(Q35:Q36)</f>
        <v>0</v>
      </c>
      <c r="R34" s="107">
        <f>SUM(R35:R36)</f>
        <v>0</v>
      </c>
      <c r="S34" s="107">
        <f>SUM(S35:S36)</f>
        <v>0</v>
      </c>
      <c r="T34" s="107">
        <f>SUM(T35:T36)</f>
        <v>0</v>
      </c>
      <c r="U34" s="65">
        <f aca="true" t="shared" si="15" ref="U34:Z34">SUM(U35:U36)</f>
        <v>0</v>
      </c>
      <c r="V34" s="107">
        <f t="shared" si="15"/>
        <v>0</v>
      </c>
      <c r="W34" s="107">
        <f>SUM(W35:W36)</f>
        <v>0</v>
      </c>
      <c r="X34" s="107">
        <f>SUM(X35:X36)</f>
        <v>0</v>
      </c>
      <c r="Y34" s="65">
        <f t="shared" si="15"/>
        <v>0</v>
      </c>
      <c r="Z34" s="107">
        <f t="shared" si="15"/>
        <v>0</v>
      </c>
      <c r="AA34" s="108">
        <f>SUM(AA35:AA36)</f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2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5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1475</v>
      </c>
      <c r="D37" s="110">
        <v>0</v>
      </c>
      <c r="E37" s="110">
        <v>0</v>
      </c>
      <c r="F37" s="68">
        <f>SUM(C37:E37)</f>
        <v>1475</v>
      </c>
      <c r="G37" s="110">
        <v>1116</v>
      </c>
      <c r="H37" s="45"/>
      <c r="I37" s="110">
        <v>83653.30407700014</v>
      </c>
      <c r="J37" s="110">
        <v>83917.81682904615</v>
      </c>
      <c r="K37" s="110">
        <v>83653.3</v>
      </c>
      <c r="L37" s="221">
        <v>0</v>
      </c>
      <c r="M37" s="110">
        <v>0</v>
      </c>
      <c r="N37" s="80">
        <f>SUM(K37:M37)</f>
        <v>83653.3</v>
      </c>
      <c r="O37" s="110">
        <v>83917.82</v>
      </c>
      <c r="P37" s="110">
        <v>74075.3079562111</v>
      </c>
      <c r="Q37" s="110">
        <v>2597.910712249475</v>
      </c>
      <c r="R37" s="110">
        <v>28088.8</v>
      </c>
      <c r="S37" s="110">
        <v>0</v>
      </c>
      <c r="T37" s="110">
        <v>0</v>
      </c>
      <c r="U37" s="68">
        <f>SUM(R37:T37)</f>
        <v>28088.8</v>
      </c>
      <c r="V37" s="110">
        <v>2808.880000000001</v>
      </c>
      <c r="W37" s="110">
        <v>0</v>
      </c>
      <c r="X37" s="110">
        <v>0</v>
      </c>
      <c r="Y37" s="68">
        <f>SUM(V37:X37)</f>
        <v>2808.880000000001</v>
      </c>
      <c r="Z37" s="110">
        <v>29367.395999999982</v>
      </c>
      <c r="AA37" s="111">
        <v>2936.739600000001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57</v>
      </c>
      <c r="D38" s="104">
        <v>1</v>
      </c>
      <c r="E38" s="104">
        <v>5</v>
      </c>
      <c r="F38" s="64">
        <f>SUM(C38:E38)</f>
        <v>63</v>
      </c>
      <c r="G38" s="104">
        <v>54</v>
      </c>
      <c r="H38" s="46"/>
      <c r="I38" s="104">
        <v>57222.162216000004</v>
      </c>
      <c r="J38" s="104">
        <v>50615.96418121097</v>
      </c>
      <c r="K38" s="104">
        <v>51481.52</v>
      </c>
      <c r="L38" s="214">
        <v>182.4</v>
      </c>
      <c r="M38" s="104">
        <v>5500</v>
      </c>
      <c r="N38" s="77">
        <f>SUM(K38:M38)</f>
        <v>57163.92</v>
      </c>
      <c r="O38" s="104">
        <v>50615.96</v>
      </c>
      <c r="P38" s="104">
        <v>70473.43259023968</v>
      </c>
      <c r="Q38" s="104">
        <v>3599.520432741061</v>
      </c>
      <c r="R38" s="104">
        <v>339</v>
      </c>
      <c r="S38" s="104">
        <v>0</v>
      </c>
      <c r="T38" s="104">
        <v>0</v>
      </c>
      <c r="U38" s="64">
        <f>SUM(R38:T38)</f>
        <v>339</v>
      </c>
      <c r="V38" s="104">
        <v>33.89999999999998</v>
      </c>
      <c r="W38" s="104">
        <v>0</v>
      </c>
      <c r="X38" s="104">
        <v>0</v>
      </c>
      <c r="Y38" s="64">
        <f>SUM(V38:X38)</f>
        <v>33.89999999999998</v>
      </c>
      <c r="Z38" s="104">
        <v>339.0010000000001</v>
      </c>
      <c r="AA38" s="105">
        <v>33.90010000000001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1</v>
      </c>
      <c r="D39" s="104">
        <v>0</v>
      </c>
      <c r="E39" s="104">
        <v>0</v>
      </c>
      <c r="F39" s="64">
        <f>SUM(C39:E39)</f>
        <v>1</v>
      </c>
      <c r="G39" s="104">
        <v>1</v>
      </c>
      <c r="H39" s="46"/>
      <c r="I39" s="104">
        <v>255.7</v>
      </c>
      <c r="J39" s="104">
        <v>0</v>
      </c>
      <c r="K39" s="104">
        <v>255.7</v>
      </c>
      <c r="L39" s="214">
        <v>0</v>
      </c>
      <c r="M39" s="104">
        <v>0</v>
      </c>
      <c r="N39" s="77">
        <f>SUM(K39:M39)</f>
        <v>255.7</v>
      </c>
      <c r="O39" s="104">
        <v>0</v>
      </c>
      <c r="P39" s="104">
        <v>90.8224043715847</v>
      </c>
      <c r="Q39" s="104">
        <v>90.8224043715847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181</v>
      </c>
      <c r="D40" s="61">
        <f>SUM(D41:D43)</f>
        <v>0</v>
      </c>
      <c r="E40" s="61">
        <f>SUM(E41:E43)</f>
        <v>0</v>
      </c>
      <c r="F40" s="61">
        <f aca="true" t="shared" si="17" ref="F40:P40">SUM(F41:F43)</f>
        <v>181</v>
      </c>
      <c r="G40" s="61">
        <f t="shared" si="17"/>
        <v>63</v>
      </c>
      <c r="H40" s="46">
        <f t="shared" si="17"/>
        <v>0</v>
      </c>
      <c r="I40" s="61">
        <f t="shared" si="17"/>
        <v>105796.9516540165</v>
      </c>
      <c r="J40" s="61">
        <f>SUM(J41:J43)</f>
        <v>0</v>
      </c>
      <c r="K40" s="61">
        <f>SUM(K41:K43)</f>
        <v>105796.96</v>
      </c>
      <c r="L40" s="211">
        <f>SUM(L41:L43)</f>
        <v>0</v>
      </c>
      <c r="M40" s="61">
        <f>SUM(M41:M43)</f>
        <v>0</v>
      </c>
      <c r="N40" s="70">
        <f t="shared" si="17"/>
        <v>105796.96</v>
      </c>
      <c r="O40" s="61">
        <f t="shared" si="17"/>
        <v>0</v>
      </c>
      <c r="P40" s="61">
        <f t="shared" si="17"/>
        <v>138687.5493243409</v>
      </c>
      <c r="Q40" s="61">
        <f>SUM(Q41:Q43)</f>
        <v>138687.5493243409</v>
      </c>
      <c r="R40" s="61">
        <f>SUM(R41:R43)</f>
        <v>545487</v>
      </c>
      <c r="S40" s="61">
        <f>SUM(S41:S43)</f>
        <v>0</v>
      </c>
      <c r="T40" s="61">
        <f>SUM(T41:T43)</f>
        <v>0</v>
      </c>
      <c r="U40" s="61">
        <f aca="true" t="shared" si="18" ref="U40:Z40">SUM(U41:U43)</f>
        <v>545487</v>
      </c>
      <c r="V40" s="61">
        <f t="shared" si="18"/>
        <v>545487</v>
      </c>
      <c r="W40" s="61">
        <f>SUM(W41:W43)</f>
        <v>0</v>
      </c>
      <c r="X40" s="61">
        <f>SUM(X41:X43)</f>
        <v>0</v>
      </c>
      <c r="Y40" s="61">
        <f t="shared" si="18"/>
        <v>545487</v>
      </c>
      <c r="Z40" s="61">
        <f t="shared" si="18"/>
        <v>313785.70999999996</v>
      </c>
      <c r="AA40" s="84">
        <f>SUM(AA41:AA43)</f>
        <v>313785.70999999996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2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175</v>
      </c>
      <c r="D42" s="55">
        <v>0</v>
      </c>
      <c r="E42" s="55">
        <v>0</v>
      </c>
      <c r="F42" s="55">
        <f>SUM(C42:E42)</f>
        <v>175</v>
      </c>
      <c r="G42" s="55">
        <v>54</v>
      </c>
      <c r="H42" s="120"/>
      <c r="I42" s="55">
        <v>94046.9516540165</v>
      </c>
      <c r="J42" s="55">
        <v>0</v>
      </c>
      <c r="K42" s="55">
        <v>94046.96</v>
      </c>
      <c r="L42" s="217">
        <v>0</v>
      </c>
      <c r="M42" s="55">
        <v>0</v>
      </c>
      <c r="N42" s="52">
        <f>SUM(K42:M42)</f>
        <v>94046.96</v>
      </c>
      <c r="O42" s="55">
        <v>0</v>
      </c>
      <c r="P42" s="55">
        <v>126044.88954441724</v>
      </c>
      <c r="Q42" s="55">
        <v>126044.88954441724</v>
      </c>
      <c r="R42" s="55">
        <v>545487</v>
      </c>
      <c r="S42" s="55">
        <v>0</v>
      </c>
      <c r="T42" s="55">
        <v>0</v>
      </c>
      <c r="U42" s="55">
        <f>SUM(R42:T42)</f>
        <v>545487</v>
      </c>
      <c r="V42" s="55">
        <v>545487</v>
      </c>
      <c r="W42" s="55">
        <v>0</v>
      </c>
      <c r="X42" s="55">
        <v>0</v>
      </c>
      <c r="Y42" s="55">
        <f>SUM(V42:X42)</f>
        <v>545487</v>
      </c>
      <c r="Z42" s="55">
        <v>313785.70999999996</v>
      </c>
      <c r="AA42" s="122">
        <v>313785.70999999996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6</v>
      </c>
      <c r="D43" s="112">
        <v>0</v>
      </c>
      <c r="E43" s="112">
        <v>0</v>
      </c>
      <c r="F43" s="66">
        <f>SUM(C43:E43)</f>
        <v>6</v>
      </c>
      <c r="G43" s="112">
        <v>9</v>
      </c>
      <c r="H43" s="43"/>
      <c r="I43" s="112">
        <v>11750</v>
      </c>
      <c r="J43" s="112">
        <v>0</v>
      </c>
      <c r="K43" s="112">
        <v>11750</v>
      </c>
      <c r="L43" s="218">
        <v>0</v>
      </c>
      <c r="M43" s="112">
        <v>0</v>
      </c>
      <c r="N43" s="78">
        <f>SUM(K43:M43)</f>
        <v>11750</v>
      </c>
      <c r="O43" s="112">
        <v>0</v>
      </c>
      <c r="P43" s="112">
        <v>12642.659779923648</v>
      </c>
      <c r="Q43" s="112">
        <v>12642.659779923648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4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41</v>
      </c>
      <c r="D45" s="107">
        <f>SUM(D46:D48)</f>
        <v>39</v>
      </c>
      <c r="E45" s="107">
        <f>SUM(E46:E48)</f>
        <v>0</v>
      </c>
      <c r="F45" s="65">
        <f aca="true" t="shared" si="20" ref="F45:P45">SUM(F46:F48)</f>
        <v>80</v>
      </c>
      <c r="G45" s="107">
        <f t="shared" si="20"/>
        <v>114</v>
      </c>
      <c r="H45" s="46">
        <f t="shared" si="20"/>
        <v>0</v>
      </c>
      <c r="I45" s="107">
        <f t="shared" si="20"/>
        <v>202055.92700000003</v>
      </c>
      <c r="J45" s="107">
        <f>SUM(J46:J48)</f>
        <v>177906.23169375432</v>
      </c>
      <c r="K45" s="107">
        <f>SUM(K46:K48)</f>
        <v>194255.93000000002</v>
      </c>
      <c r="L45" s="216">
        <f>SUM(L46:L48)</f>
        <v>7800</v>
      </c>
      <c r="M45" s="107">
        <f>SUM(M46:M48)</f>
        <v>0</v>
      </c>
      <c r="N45" s="12">
        <f t="shared" si="20"/>
        <v>202055.93000000002</v>
      </c>
      <c r="O45" s="107">
        <f t="shared" si="20"/>
        <v>177840.31</v>
      </c>
      <c r="P45" s="107">
        <f t="shared" si="20"/>
        <v>163943.7124460576</v>
      </c>
      <c r="Q45" s="107">
        <f>SUM(Q46:Q48)</f>
        <v>15774.729221459447</v>
      </c>
      <c r="R45" s="107">
        <f>SUM(R46:R48)</f>
        <v>1955.19</v>
      </c>
      <c r="S45" s="107">
        <f>SUM(S46:S48)</f>
        <v>2520</v>
      </c>
      <c r="T45" s="107">
        <f>SUM(T46:T48)</f>
        <v>0</v>
      </c>
      <c r="U45" s="65">
        <f aca="true" t="shared" si="21" ref="U45:Z45">SUM(U46:U48)</f>
        <v>4475.1900000000005</v>
      </c>
      <c r="V45" s="107">
        <f t="shared" si="21"/>
        <v>195.51999999999998</v>
      </c>
      <c r="W45" s="107">
        <f>SUM(W46:W48)</f>
        <v>252</v>
      </c>
      <c r="X45" s="107">
        <f>SUM(X46:X48)</f>
        <v>0</v>
      </c>
      <c r="Y45" s="65">
        <f t="shared" si="21"/>
        <v>447.52</v>
      </c>
      <c r="Z45" s="107">
        <f t="shared" si="21"/>
        <v>15775.19</v>
      </c>
      <c r="AA45" s="108">
        <f>SUM(AA46:AA48)</f>
        <v>1577.5190000000002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6</v>
      </c>
      <c r="D46" s="56">
        <v>0</v>
      </c>
      <c r="E46" s="56">
        <v>0</v>
      </c>
      <c r="F46" s="56">
        <f>SUM(C46:E46)</f>
        <v>6</v>
      </c>
      <c r="G46" s="56">
        <v>9</v>
      </c>
      <c r="H46" s="44"/>
      <c r="I46" s="56">
        <v>12900</v>
      </c>
      <c r="J46" s="56">
        <v>11605.084635768413</v>
      </c>
      <c r="K46" s="56">
        <v>12900</v>
      </c>
      <c r="L46" s="220">
        <v>0</v>
      </c>
      <c r="M46" s="56">
        <v>0</v>
      </c>
      <c r="N46" s="53">
        <f>SUM(K46:M46)</f>
        <v>12900</v>
      </c>
      <c r="O46" s="56">
        <v>11539.16</v>
      </c>
      <c r="P46" s="56">
        <v>15412.950150460365</v>
      </c>
      <c r="Q46" s="56">
        <v>1626.8982804491461</v>
      </c>
      <c r="R46" s="56">
        <v>1955.19</v>
      </c>
      <c r="S46" s="56">
        <v>0</v>
      </c>
      <c r="T46" s="56">
        <v>0</v>
      </c>
      <c r="U46" s="56">
        <f>SUM(R46:T46)</f>
        <v>1955.19</v>
      </c>
      <c r="V46" s="56">
        <v>195.51999999999998</v>
      </c>
      <c r="W46" s="56">
        <v>0</v>
      </c>
      <c r="X46" s="56">
        <v>0</v>
      </c>
      <c r="Y46" s="56">
        <f>SUM(V46:X46)</f>
        <v>195.51999999999998</v>
      </c>
      <c r="Z46" s="56">
        <v>12455.19</v>
      </c>
      <c r="AA46" s="124">
        <v>1245.5190000000002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1</v>
      </c>
      <c r="D47" s="89">
        <v>0</v>
      </c>
      <c r="E47" s="89">
        <v>0</v>
      </c>
      <c r="F47" s="58">
        <f>SUM(C47:E47)</f>
        <v>1</v>
      </c>
      <c r="G47" s="89">
        <v>2</v>
      </c>
      <c r="H47" s="120"/>
      <c r="I47" s="89">
        <v>1300.95</v>
      </c>
      <c r="J47" s="89">
        <v>1170.855</v>
      </c>
      <c r="K47" s="89">
        <v>1300.95</v>
      </c>
      <c r="L47" s="209">
        <v>0</v>
      </c>
      <c r="M47" s="89">
        <v>0</v>
      </c>
      <c r="N47" s="72">
        <f>SUM(K47:M47)</f>
        <v>1300.95</v>
      </c>
      <c r="O47" s="89">
        <v>1170.86</v>
      </c>
      <c r="P47" s="89">
        <v>1339.9353637996855</v>
      </c>
      <c r="Q47" s="89">
        <v>140.60821562110368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34</v>
      </c>
      <c r="D48" s="112">
        <v>39</v>
      </c>
      <c r="E48" s="112">
        <v>0</v>
      </c>
      <c r="F48" s="66">
        <f>SUM(C48:E48)</f>
        <v>73</v>
      </c>
      <c r="G48" s="112">
        <v>103</v>
      </c>
      <c r="H48" s="120"/>
      <c r="I48" s="112">
        <v>187854.977</v>
      </c>
      <c r="J48" s="112">
        <v>165130.2920579859</v>
      </c>
      <c r="K48" s="112">
        <v>180054.98</v>
      </c>
      <c r="L48" s="218">
        <v>7800</v>
      </c>
      <c r="M48" s="112">
        <v>0</v>
      </c>
      <c r="N48" s="78">
        <f>SUM(K48:M48)</f>
        <v>187854.98</v>
      </c>
      <c r="O48" s="112">
        <v>165130.29</v>
      </c>
      <c r="P48" s="112">
        <v>147190.82693179752</v>
      </c>
      <c r="Q48" s="112">
        <v>14007.222725389198</v>
      </c>
      <c r="R48" s="112">
        <v>0</v>
      </c>
      <c r="S48" s="112">
        <v>2520</v>
      </c>
      <c r="T48" s="112">
        <v>0</v>
      </c>
      <c r="U48" s="66">
        <f>SUM(R48:T48)</f>
        <v>2520</v>
      </c>
      <c r="V48" s="112">
        <v>0</v>
      </c>
      <c r="W48" s="112">
        <v>252</v>
      </c>
      <c r="X48" s="112">
        <v>0</v>
      </c>
      <c r="Y48" s="66">
        <f>SUM(V48:X48)</f>
        <v>252</v>
      </c>
      <c r="Z48" s="112">
        <v>3320</v>
      </c>
      <c r="AA48" s="113">
        <v>332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82" t="s">
        <v>69</v>
      </c>
      <c r="B50" s="283"/>
      <c r="C50" s="33">
        <f>C11+C16+C17+C20+C21+C24+C28+C29+C30+C33+C34+C37+C38+C39+C40+C44+C45+C49</f>
        <v>11031</v>
      </c>
      <c r="D50" s="12">
        <f>D11+D16+D17+D20+D21+D24+D28+D29+D30+D33+D34+D37+D38+D39+D40+D44+D45+D49</f>
        <v>807463</v>
      </c>
      <c r="E50" s="12">
        <f>E11+E16+E17+E20+E21+E24+E28+E29+E30+E33+E34+E37+E38+E39+E40+E44+E45+E49</f>
        <v>5</v>
      </c>
      <c r="F50" s="12">
        <f aca="true" t="shared" si="23" ref="F50:AL50">F11+F16+F17+F20+F21+F24+F28+F29+F30+F33+F34+F37+F38+F39+F40+F44+F45+F49</f>
        <v>818499</v>
      </c>
      <c r="G50" s="12">
        <f t="shared" si="23"/>
        <v>87343</v>
      </c>
      <c r="H50" s="12">
        <f t="shared" si="23"/>
        <v>816099</v>
      </c>
      <c r="I50" s="12">
        <f t="shared" si="23"/>
        <v>3397877.184830716</v>
      </c>
      <c r="J50" s="12">
        <f t="shared" si="23"/>
        <v>672254.111489938</v>
      </c>
      <c r="K50" s="12">
        <f>K11+K16+K17+K20+K21+K24+K28+K29+K30+K33+K34+K37+K38+K39+K40+K44+K45+K49</f>
        <v>1151096.2700000003</v>
      </c>
      <c r="L50" s="12">
        <f>L11+L16+L17+L20+L21+L24+L28+L29+L30+L33+L34+L37+L38+L39+L40+L44+L45+L49</f>
        <v>2221977.9177777795</v>
      </c>
      <c r="M50" s="12">
        <f>M11+M16+M17+M20+M21+M24+M28+M29+M30+M33+M34+M37+M38+M39+M40+M44+M45+M49</f>
        <v>5500</v>
      </c>
      <c r="N50" s="12">
        <f t="shared" si="23"/>
        <v>3378574.1877777795</v>
      </c>
      <c r="O50" s="12">
        <f t="shared" si="23"/>
        <v>667836</v>
      </c>
      <c r="P50" s="12">
        <f>P11+P16+P17+P20+P21+P24+P28+P29+P30+P33+P34+P37+P38+P39+P40+P44+P45+P49</f>
        <v>3187776.628136286</v>
      </c>
      <c r="Q50" s="12">
        <f>Q11+Q16+Q17+Q20+Q21+Q24+Q28+Q29+Q30+Q33+Q34+Q37+Q38+Q39+Q40+Q44+Q45+Q49</f>
        <v>2677573.5254088826</v>
      </c>
      <c r="R50" s="12">
        <f t="shared" si="23"/>
        <v>638816.5744444444</v>
      </c>
      <c r="S50" s="12">
        <f t="shared" si="23"/>
        <v>340260.82519607863</v>
      </c>
      <c r="T50" s="12">
        <f t="shared" si="23"/>
        <v>0</v>
      </c>
      <c r="U50" s="12">
        <f t="shared" si="23"/>
        <v>979077.399640523</v>
      </c>
      <c r="V50" s="12">
        <f t="shared" si="23"/>
        <v>604473.8944444444</v>
      </c>
      <c r="W50" s="12">
        <f t="shared" si="23"/>
        <v>307417.6951960786</v>
      </c>
      <c r="X50" s="12">
        <f t="shared" si="23"/>
        <v>0</v>
      </c>
      <c r="Y50" s="12">
        <f t="shared" si="23"/>
        <v>911891.5896405231</v>
      </c>
      <c r="Z50" s="12">
        <f>Z11+Z16+Z17+Z20+Z21+Z24+Z28+Z29+Z30+Z33+Z34+Z37+Z38+Z39+Z40+Z44+Z45+Z49</f>
        <v>757787.2233563727</v>
      </c>
      <c r="AA50" s="13">
        <f>AA11+AA16+AA17+AA20+AA21+AA24+AA28+AA29+AA30+AA33+AA34+AA37+AA38+AA39+AA40+AA44+AA45+AA49</f>
        <v>659904.1070938726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3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E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2023-11-14T14:41:21Z</dcterms:modified>
  <cp:category/>
  <cp:version/>
  <cp:contentType/>
  <cp:contentStatus/>
</cp:coreProperties>
</file>