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15" tabRatio="929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<sst xmlns="http://schemas.openxmlformats.org/spreadsheetml/2006/main" count="330" uniqueCount="246">
  <si>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</si>
  <si>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</si>
  <si>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</si>
  <si>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</si>
  <si>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</si>
  <si>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</si>
  <si>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</si>
  <si>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</si>
  <si>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</si>
  <si>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</si>
  <si>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</si>
  <si>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</si>
  <si>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</si>
  <si>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</si>
  <si>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</si>
  <si>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</si>
  <si>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</si>
  <si>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</si>
  <si>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</si>
  <si>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</si>
  <si>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</si>
  <si>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</si>
  <si>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</si>
  <si>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</si>
  <si>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</si>
  <si>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</si>
  <si>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</si>
  <si>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</si>
  <si>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</si>
  <si>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</si>
  <si>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</si>
  <si>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</si>
  <si>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</si>
  <si>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</si>
  <si>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</si>
  <si>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</si>
  <si>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</si>
  <si>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</si>
  <si>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</si>
  <si>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</si>
  <si>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</si>
  <si>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</si>
  <si>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</si>
  <si>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</si>
  <si>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</si>
  <si>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</si>
  <si>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</si>
  <si>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</si>
  <si>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</si>
  <si>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</si>
  <si>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</si>
  <si>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</si>
  <si>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</si>
  <si>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</si>
  <si>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</si>
  <si>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</si>
  <si>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</si>
  <si>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</si>
  <si>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</si>
  <si>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</si>
  <si>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</si>
  <si>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</si>
  <si>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</si>
  <si>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</si>
  <si>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</si>
  <si>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</si>
  <si>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</si>
  <si>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</si>
  <si>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</si>
  <si>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</si>
  <si>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</si>
  <si>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</si>
  <si>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</si>
  <si>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</si>
  <si>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</si>
  <si>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</si>
  <si>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</si>
  <si>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</si>
  <si>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</si>
  <si>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</si>
  <si>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</si>
  <si>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</si>
  <si>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</si>
  <si>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</si>
  <si>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</si>
  <si>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</si>
  <si>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</si>
  <si>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</si>
  <si>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</si>
  <si>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</si>
  <si>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</si>
  <si>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</si>
  <si>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</si>
  <si>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</si>
  <si>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</si>
  <si>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</si>
  <si>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</si>
  <si>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</si>
  <si>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</si>
  <si>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</si>
  <si>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</si>
  <si>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</si>
  <si>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</si>
  <si>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</si>
  <si>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</si>
  <si>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</si>
  <si>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</si>
  <si>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</si>
  <si>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</si>
  <si>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</si>
  <si>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</si>
  <si>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</si>
  <si>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</si>
  <si>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</si>
  <si>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</si>
  <si>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</si>
  <si>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</si>
  <si>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</si>
  <si>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</si>
  <si>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</si>
  <si>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</si>
  <si>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</si>
  <si>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</si>
  <si>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</si>
  <si>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</si>
  <si>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</si>
  <si>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</si>
  <si>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</si>
  <si>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</si>
  <si>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</si>
  <si>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</si>
  <si>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</si>
  <si>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</si>
  <si>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</si>
  <si>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</si>
  <si>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</si>
  <si>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</si>
  <si>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</si>
  <si>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</si>
  <si>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</si>
  <si>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</si>
  <si>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</si>
  <si>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</si>
  <si>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</si>
  <si>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</si>
  <si>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</si>
  <si>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</si>
  <si>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</si>
  <si>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</si>
  <si>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</si>
  <si>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</si>
  <si>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</si>
  <si>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</si>
  <si>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</si>
  <si>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</si>
  <si>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</si>
  <si>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</si>
  <si>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</si>
  <si>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</si>
  <si>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</si>
  <si>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</si>
  <si>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</si>
  <si>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</si>
  <si>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</si>
  <si>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</si>
  <si>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</si>
  <si>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</si>
  <si>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</si>
  <si>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</si>
  <si>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</si>
  <si>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</si>
  <si>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</si>
  <si>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</si>
  <si>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</si>
  <si>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</si>
  <si>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</si>
  <si>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</si>
  <si>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</si>
  <si>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</si>
  <si>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</si>
  <si>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</si>
  <si>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</si>
  <si>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</si>
  <si>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</si>
  <si>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</si>
  <si>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</si>
  <si>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</si>
  <si>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</si>
  <si>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</si>
  <si>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</si>
  <si>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</si>
  <si>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</si>
  <si>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</si>
  <si>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</si>
  <si>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</si>
  <si>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</si>
  <si>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</si>
  <si>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</si>
  <si>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</si>
  <si>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</si>
  <si>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</si>
  <si>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</si>
  <si>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</si>
  <si>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</si>
  <si>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</si>
  <si>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</si>
  <si>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</si>
  <si>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</si>
  <si>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</si>
  <si>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</si>
  <si>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</si>
  <si>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</si>
  <si>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</si>
  <si>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</si>
  <si>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</si>
  <si>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</si>
  <si>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</si>
  <si>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</si>
  <si>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</si>
  <si>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</si>
  <si>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</si>
  <si>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</si>
  <si>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</si>
  <si>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</si>
  <si>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</si>
  <si>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</si>
  <si>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</si>
  <si>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</si>
  <si>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</si>
  <si>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</si>
  <si>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</si>
  <si>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</si>
  <si>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</si>
  <si>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</si>
  <si>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</si>
  <si>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</si>
  <si>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</si>
  <si>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</si>
  <si>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</si>
  <si>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</si>
  <si>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</si>
  <si>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ექვივალენტები</t>
  </si>
  <si>
    <t>მზღვეველი: სს გრინ დაზღვევა საქართველო</t>
  </si>
  <si>
    <t xml:space="preserve">ანგარიშგების თარიღი: 30.09.2021
</t>
  </si>
  <si>
    <t xml:space="preserve">ანგარიშგების პერიოდი: 01.01.2020 - 30.09.2021    </t>
  </si>
  <si>
    <t>საანგარიშო პერიოდი: 01.01.2020 - 30.09.2021</t>
  </si>
</sst>
</file>

<file path=xl/styles.xml><?xml version="1.0" encoding="utf-8"?>
<styleSheet xmlns="http://schemas.openxmlformats.org/spreadsheetml/2006/main">
  <numFmts count="7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&quot;$&quot;#,##0_);\(&quot;$&quot;#,##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a_r_i_-;\-* #,##0.00\ _L_a_r_i_-;_-* &quot;-&quot;??\ _L_a_r_i_-;_-@_-"/>
    <numFmt numFmtId="173" formatCode="_(* #,##0_);_(* \(#,##0\);_(* &quot;-&quot;??_);_(@_)"/>
    <numFmt numFmtId="174" formatCode="0.0%"/>
    <numFmt numFmtId="175" formatCode="&quot;$&quot;#,##0.0000_);\(&quot;$&quot;#,##0.0000\)"/>
    <numFmt numFmtId="176" formatCode="#,##0_)_%;\(#,##0\)_%;"/>
    <numFmt numFmtId="177" formatCode="_._.* #,##0.0_)_%;_._.* \(#,##0.0\)_%"/>
    <numFmt numFmtId="178" formatCode="#,##0.0_)_%;\(#,##0.0\)_%;\ \ .0_)_%"/>
    <numFmt numFmtId="179" formatCode="_._.* #,##0.00_)_%;_._.* \(#,##0.00\)_%"/>
    <numFmt numFmtId="180" formatCode="#,##0.00_)_%;\(#,##0.00\)_%;\ \ .00_)_%"/>
    <numFmt numFmtId="181" formatCode="_._.* #,##0.000_)_%;_._.* \(#,##0.000\)_%"/>
    <numFmt numFmtId="182" formatCode="#,##0.000_)_%;\(#,##0.000\)_%;\ \ .000_)_%"/>
    <numFmt numFmtId="183" formatCode="_-* #,##0.00\ _л_в_-;\-* #,##0.00\ _л_в_-;_-* &quot;-&quot;??\ _л_в_-;_-@_-"/>
    <numFmt numFmtId="184" formatCode="#,##0.00000"/>
    <numFmt numFmtId="185" formatCode="000"/>
    <numFmt numFmtId="186" formatCode="_._.* \(#,##0\)_%;_._.* #,##0_)_%;_._.* 0_)_%;_._.@_)_%"/>
    <numFmt numFmtId="187" formatCode="_._.&quot;$&quot;* \(#,##0\)_%;_._.&quot;$&quot;* #,##0_)_%;_._.&quot;$&quot;* 0_)_%;_._.@_)_%"/>
    <numFmt numFmtId="188" formatCode="* \(#,##0\);* #,##0_);&quot;-&quot;??_);@"/>
    <numFmt numFmtId="189" formatCode="&quot;$&quot;* #,##0_)_%;&quot;$&quot;* \(#,##0\)_%;&quot;$&quot;* &quot;-&quot;??_)_%;@_)_%"/>
    <numFmt numFmtId="190" formatCode="_._.&quot;$&quot;* #,##0.0_)_%;_._.&quot;$&quot;* \(#,##0.0\)_%"/>
    <numFmt numFmtId="191" formatCode="&quot;$&quot;* #,##0.0_)_%;&quot;$&quot;* \(#,##0.0\)_%;&quot;$&quot;* \ .0_)_%"/>
    <numFmt numFmtId="192" formatCode="_._.&quot;$&quot;* #,##0.00_)_%;_._.&quot;$&quot;* \(#,##0.00\)_%"/>
    <numFmt numFmtId="193" formatCode="&quot;$&quot;* #,##0.00_)_%;&quot;$&quot;* \(#,##0.00\)_%;&quot;$&quot;* \ .00_)_%"/>
    <numFmt numFmtId="194" formatCode="_._.&quot;$&quot;* #,##0.000_)_%;_._.&quot;$&quot;* \(#,##0.000\)_%"/>
    <numFmt numFmtId="195" formatCode="&quot;$&quot;* #,##0.000_)_%;&quot;$&quot;* \(#,##0.000\)_%;&quot;$&quot;* \ .000_)_%"/>
    <numFmt numFmtId="196" formatCode="mmmm\ d\,\ yyyy"/>
    <numFmt numFmtId="197" formatCode="* #,##0_);* \(#,##0\);&quot;-&quot;??_);@"/>
    <numFmt numFmtId="198" formatCode="_-* #,##0.00\ _z_ł_-;\-* #,##0.00\ _z_ł_-;_-* &quot;-&quot;??\ _z_ł_-;_-@_-"/>
    <numFmt numFmtId="199" formatCode="_-* #,##0.00\ [$€-1]_-;\-* #,##0.00\ [$€-1]_-;_-* &quot;-&quot;??\ [$€-1]_-"/>
    <numFmt numFmtId="200" formatCode="0.000000"/>
    <numFmt numFmtId="201" formatCode="0.0;\(0.0\)"/>
    <numFmt numFmtId="202" formatCode="#,##0.0_);\(#,##0.0\)"/>
    <numFmt numFmtId="203" formatCode="0.00\ %"/>
    <numFmt numFmtId="204" formatCode="_(&quot;MT&quot;* #,##0.00_);\(&quot;MT&quot;* #,##0.00\)"/>
    <numFmt numFmtId="205" formatCode="General_)"/>
    <numFmt numFmtId="206" formatCode="###0;[Red]\(###0\)"/>
    <numFmt numFmtId="207" formatCode="0.00_)"/>
    <numFmt numFmtId="208" formatCode="0_)"/>
    <numFmt numFmtId="209" formatCode="_(* #,##0_);\(* #,##0\)"/>
    <numFmt numFmtId="210" formatCode="0_)%;\(0\)%"/>
    <numFmt numFmtId="211" formatCode="_._._(* 0_)%;_._.* \(0\)%"/>
    <numFmt numFmtId="212" formatCode="_(0_)%;\(0\)%"/>
    <numFmt numFmtId="213" formatCode="0%_);\(0%\)"/>
    <numFmt numFmtId="214" formatCode="_(0.0_)%;\(0.0\)%"/>
    <numFmt numFmtId="215" formatCode="_._._(* 0.0_)%;_._.* \(0.0\)%"/>
    <numFmt numFmtId="216" formatCode="_(0.00_)%;\(0.00\)%"/>
    <numFmt numFmtId="217" formatCode="_._._(* 0.00_)%;_._.* \(0.00\)%"/>
    <numFmt numFmtId="218" formatCode="_(0.000_)%;\(0.000\)%"/>
    <numFmt numFmtId="219" formatCode="_._._(* 0.000_)%;_._.* \(0.000\)%"/>
    <numFmt numFmtId="220" formatCode="mm/dd/yy"/>
    <numFmt numFmtId="221" formatCode="#,##0;\(#,##0\)"/>
    <numFmt numFmtId="222" formatCode="_-* #,##0&quot;р.&quot;_-;\-* #,##0&quot;р.&quot;_-;_-* &quot;-&quot;&quot;р.&quot;_-;_-@_-"/>
    <numFmt numFmtId="223" formatCode="_-* #,##0.00&quot;р.&quot;_-;\-* #,##0.00&quot;р.&quot;_-;_-* &quot;-&quot;??&quot;р.&quot;_-;_-@_-"/>
    <numFmt numFmtId="224" formatCode="_-* #,##0\ _р_._-;\-* #,##0\ _р_._-;_-* &quot;-&quot;\ _р_._-;_-@_-"/>
    <numFmt numFmtId="225" formatCode="_-* #,##0.00\ _р_._-;\-* #,##0.00\ _р_._-;_-* &quot;-&quot;??\ _р_._-;_-@_-"/>
    <numFmt numFmtId="226" formatCode="_-* #,##0_р_._-;\-* #,##0_р_._-;_-* &quot;-&quot;_р_._-;_-@_-"/>
    <numFmt numFmtId="227" formatCode="_-* #,##0.00_р_._-;\-* #,##0.00_р_._-;_-* &quot;-&quot;??_р_._-;_-@_-"/>
    <numFmt numFmtId="228" formatCode="_-* #,##0.00\ _К_р_б_._-;\-* #,##0.00\ _К_р_б_._-;_-* &quot;-&quot;??\ _К_р_б_._-;_-@_-"/>
  </numFmts>
  <fonts count="110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/>
      <right style="thin"/>
      <top style="thin"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9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9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9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9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90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0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0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0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9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90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9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9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90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90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90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90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91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0" fontId="92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3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75" fontId="17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89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89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89" fillId="0" borderId="0" applyFont="0" applyFill="0" applyBorder="0" applyAlignment="0" applyProtection="0"/>
    <xf numFmtId="17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86" fontId="23" fillId="0" borderId="0" applyFill="0" applyBorder="0" applyProtection="0">
      <alignment/>
    </xf>
    <xf numFmtId="187" fontId="15" fillId="0" borderId="0" applyFont="0" applyFill="0" applyBorder="0" applyAlignment="0" applyProtection="0"/>
    <xf numFmtId="188" fontId="24" fillId="0" borderId="0" applyFill="0" applyBorder="0" applyProtection="0">
      <alignment/>
    </xf>
    <xf numFmtId="188" fontId="24" fillId="0" borderId="6" applyFill="0" applyProtection="0">
      <alignment/>
    </xf>
    <xf numFmtId="188" fontId="24" fillId="0" borderId="7" applyFill="0" applyProtection="0">
      <alignment/>
    </xf>
    <xf numFmtId="188" fontId="24" fillId="0" borderId="0" applyFill="0" applyBorder="0" applyProtection="0">
      <alignment/>
    </xf>
    <xf numFmtId="17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25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5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16" fillId="0" borderId="0" applyFont="0" applyFill="0" applyBorder="0" applyAlignment="0" applyProtection="0"/>
    <xf numFmtId="195" fontId="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24" fillId="0" borderId="0" applyFill="0" applyBorder="0" applyProtection="0">
      <alignment/>
    </xf>
    <xf numFmtId="197" fontId="24" fillId="0" borderId="6" applyFill="0" applyProtection="0">
      <alignment/>
    </xf>
    <xf numFmtId="197" fontId="24" fillId="0" borderId="7" applyFill="0" applyProtection="0">
      <alignment/>
    </xf>
    <xf numFmtId="197" fontId="24" fillId="0" borderId="0" applyFill="0" applyBorder="0" applyProtection="0">
      <alignment/>
    </xf>
    <xf numFmtId="198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9" fontId="29" fillId="0" borderId="0" applyFont="0" applyFill="0" applyBorder="0" applyAlignment="0" applyProtection="0"/>
    <xf numFmtId="200" fontId="24" fillId="0" borderId="5" applyFill="0" applyBorder="0">
      <alignment horizontal="center" vertical="center"/>
      <protection/>
    </xf>
    <xf numFmtId="0" fontId="9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7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8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9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10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01" fontId="15" fillId="0" borderId="0" applyFill="0" applyBorder="0">
      <alignment horizontal="center" vertical="center"/>
      <protection/>
    </xf>
    <xf numFmtId="0" fontId="101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202" fontId="39" fillId="64" borderId="0">
      <alignment/>
      <protection/>
    </xf>
    <xf numFmtId="203" fontId="40" fillId="0" borderId="19">
      <alignment horizontal="center"/>
      <protection/>
    </xf>
    <xf numFmtId="0" fontId="102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202" fontId="42" fillId="65" borderId="0">
      <alignment/>
      <protection/>
    </xf>
    <xf numFmtId="14" fontId="40" fillId="0" borderId="19">
      <alignment horizontal="center"/>
      <protection/>
    </xf>
    <xf numFmtId="204" fontId="40" fillId="0" borderId="19">
      <alignment/>
      <protection/>
    </xf>
    <xf numFmtId="205" fontId="43" fillId="0" borderId="0" applyFont="0" applyFill="0" applyBorder="0" applyAlignment="0" applyProtection="0"/>
    <xf numFmtId="206" fontId="43" fillId="0" borderId="0" applyFont="0" applyFill="0" applyBorder="0" applyAlignment="0" applyProtection="0"/>
    <xf numFmtId="207" fontId="43" fillId="0" borderId="0" applyFont="0" applyFill="0" applyBorder="0" applyAlignment="0" applyProtection="0"/>
    <xf numFmtId="208" fontId="43" fillId="0" borderId="0" applyFont="0" applyFill="0" applyBorder="0" applyAlignment="0" applyProtection="0"/>
    <xf numFmtId="0" fontId="103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7" fontId="45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46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9" fontId="19" fillId="0" borderId="19">
      <alignment/>
      <protection/>
    </xf>
    <xf numFmtId="209" fontId="40" fillId="0" borderId="19">
      <alignment/>
      <protection/>
    </xf>
    <xf numFmtId="0" fontId="104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0" fontId="12" fillId="0" borderId="0" applyFont="0" applyFill="0" applyBorder="0" applyAlignment="0" applyProtection="0"/>
    <xf numFmtId="211" fontId="15" fillId="0" borderId="0" applyFont="0" applyFill="0" applyBorder="0" applyAlignment="0" applyProtection="0"/>
    <xf numFmtId="212" fontId="16" fillId="0" borderId="0" applyFont="0" applyFill="0" applyBorder="0" applyAlignment="0" applyProtection="0"/>
    <xf numFmtId="21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14" fontId="16" fillId="0" borderId="0" applyFont="0" applyFill="0" applyBorder="0" applyAlignment="0" applyProtection="0"/>
    <xf numFmtId="215" fontId="15" fillId="0" borderId="0" applyFont="0" applyFill="0" applyBorder="0" applyAlignment="0" applyProtection="0"/>
    <xf numFmtId="216" fontId="16" fillId="0" borderId="0" applyFont="0" applyFill="0" applyBorder="0" applyAlignment="0" applyProtection="0"/>
    <xf numFmtId="217" fontId="15" fillId="0" borderId="0" applyFont="0" applyFill="0" applyBorder="0" applyAlignment="0" applyProtection="0"/>
    <xf numFmtId="218" fontId="16" fillId="0" borderId="0" applyFont="0" applyFill="0" applyBorder="0" applyAlignment="0" applyProtection="0"/>
    <xf numFmtId="21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164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2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21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6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22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24" fontId="17" fillId="0" borderId="0" applyFont="0" applyFill="0" applyBorder="0" applyAlignment="0" applyProtection="0"/>
    <xf numFmtId="225" fontId="17" fillId="0" borderId="0" applyFont="0" applyFill="0" applyBorder="0" applyAlignment="0" applyProtection="0"/>
    <xf numFmtId="226" fontId="17" fillId="0" borderId="0" applyFont="0" applyFill="0" applyBorder="0" applyAlignment="0" applyProtection="0"/>
    <xf numFmtId="227" fontId="17" fillId="0" borderId="0" applyFont="0" applyFill="0" applyBorder="0" applyAlignment="0" applyProtection="0"/>
    <xf numFmtId="228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9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3" fontId="80" fillId="71" borderId="34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70" borderId="35" xfId="436" applyFont="1" applyFill="1" applyBorder="1" applyAlignment="1">
      <alignment vertical="center" wrapText="1"/>
      <protection/>
    </xf>
    <xf numFmtId="0" fontId="2" fillId="70" borderId="36" xfId="436" applyFont="1" applyFill="1" applyBorder="1" applyAlignment="1">
      <alignment vertical="center" wrapText="1"/>
      <protection/>
    </xf>
    <xf numFmtId="2" fontId="2" fillId="70" borderId="35" xfId="436" applyNumberFormat="1" applyFont="1" applyFill="1" applyBorder="1" applyAlignment="1">
      <alignment vertical="center" wrapText="1"/>
      <protection/>
    </xf>
    <xf numFmtId="0" fontId="2" fillId="70" borderId="35" xfId="436" applyFont="1" applyFill="1" applyBorder="1" applyAlignment="1">
      <alignment wrapText="1"/>
      <protection/>
    </xf>
    <xf numFmtId="0" fontId="2" fillId="70" borderId="35" xfId="436" applyFont="1" applyFill="1" applyBorder="1" applyAlignment="1">
      <alignment horizontal="left" wrapText="1"/>
      <protection/>
    </xf>
    <xf numFmtId="0" fontId="2" fillId="0" borderId="37" xfId="436" applyFont="1" applyBorder="1" applyAlignment="1">
      <alignment wrapText="1"/>
      <protection/>
    </xf>
    <xf numFmtId="49" fontId="81" fillId="72" borderId="38" xfId="436" applyNumberFormat="1" applyFont="1" applyFill="1" applyBorder="1" applyAlignment="1">
      <alignment horizontal="center" vertical="center"/>
      <protection/>
    </xf>
    <xf numFmtId="173" fontId="78" fillId="73" borderId="39" xfId="274" applyNumberFormat="1" applyFont="1" applyFill="1" applyBorder="1" applyAlignment="1">
      <alignment vertical="center" wrapText="1"/>
    </xf>
    <xf numFmtId="173" fontId="78" fillId="56" borderId="40" xfId="274" applyNumberFormat="1" applyFont="1" applyFill="1" applyBorder="1" applyAlignment="1">
      <alignment horizontal="center"/>
    </xf>
    <xf numFmtId="173" fontId="78" fillId="56" borderId="34" xfId="274" applyNumberFormat="1" applyFont="1" applyFill="1" applyBorder="1" applyAlignment="1">
      <alignment horizontal="center"/>
    </xf>
    <xf numFmtId="49" fontId="79" fillId="0" borderId="41" xfId="436" applyNumberFormat="1" applyFont="1" applyBorder="1" applyAlignment="1">
      <alignment horizontal="right" vertical="center"/>
      <protection/>
    </xf>
    <xf numFmtId="49" fontId="79" fillId="0" borderId="42" xfId="436" applyNumberFormat="1" applyFont="1" applyBorder="1" applyAlignment="1">
      <alignment horizontal="right" vertical="center"/>
      <protection/>
    </xf>
    <xf numFmtId="49" fontId="79" fillId="0" borderId="43" xfId="436" applyNumberFormat="1" applyFont="1" applyBorder="1" applyAlignment="1">
      <alignment horizontal="right" vertical="center"/>
      <protection/>
    </xf>
    <xf numFmtId="49" fontId="81" fillId="72" borderId="44" xfId="436" applyNumberFormat="1" applyFont="1" applyFill="1" applyBorder="1" applyAlignment="1">
      <alignment horizontal="center" vertical="center"/>
      <protection/>
    </xf>
    <xf numFmtId="173" fontId="78" fillId="73" borderId="45" xfId="274" applyNumberFormat="1" applyFont="1" applyFill="1" applyBorder="1" applyAlignment="1">
      <alignment vertical="center" wrapText="1"/>
    </xf>
    <xf numFmtId="173" fontId="78" fillId="71" borderId="46" xfId="274" applyNumberFormat="1" applyFont="1" applyFill="1" applyBorder="1" applyAlignment="1">
      <alignment/>
    </xf>
    <xf numFmtId="173" fontId="78" fillId="0" borderId="47" xfId="274" applyNumberFormat="1" applyFont="1" applyBorder="1" applyAlignment="1">
      <alignment vertical="center" wrapText="1"/>
    </xf>
    <xf numFmtId="173" fontId="78" fillId="73" borderId="46" xfId="274" applyNumberFormat="1" applyFont="1" applyFill="1" applyBorder="1" applyAlignment="1">
      <alignment wrapText="1"/>
    </xf>
    <xf numFmtId="173" fontId="78" fillId="73" borderId="48" xfId="274" applyNumberFormat="1" applyFont="1" applyFill="1" applyBorder="1" applyAlignment="1">
      <alignment wrapText="1"/>
    </xf>
    <xf numFmtId="173" fontId="78" fillId="73" borderId="47" xfId="274" applyNumberFormat="1" applyFont="1" applyFill="1" applyBorder="1" applyAlignment="1">
      <alignment wrapText="1"/>
    </xf>
    <xf numFmtId="173" fontId="78" fillId="0" borderId="46" xfId="274" applyNumberFormat="1" applyFont="1" applyBorder="1" applyAlignment="1" applyProtection="1">
      <alignment vertical="center" wrapText="1"/>
      <protection locked="0"/>
    </xf>
    <xf numFmtId="173" fontId="78" fillId="70" borderId="47" xfId="444" applyNumberFormat="1" applyFont="1" applyFill="1" applyBorder="1">
      <alignment/>
      <protection/>
    </xf>
    <xf numFmtId="173" fontId="78" fillId="56" borderId="46" xfId="274" applyNumberFormat="1" applyFont="1" applyFill="1" applyBorder="1" applyAlignment="1">
      <alignment wrapText="1"/>
    </xf>
    <xf numFmtId="173" fontId="78" fillId="70" borderId="49" xfId="444" applyNumberFormat="1" applyFont="1" applyFill="1" applyBorder="1">
      <alignment/>
      <protection/>
    </xf>
    <xf numFmtId="173" fontId="78" fillId="0" borderId="47" xfId="274" applyNumberFormat="1" applyFont="1" applyBorder="1" applyAlignment="1" applyProtection="1">
      <alignment vertical="center" wrapText="1"/>
      <protection locked="0"/>
    </xf>
    <xf numFmtId="173" fontId="78" fillId="73" borderId="50" xfId="274" applyNumberFormat="1" applyFont="1" applyFill="1" applyBorder="1" applyAlignment="1">
      <alignment vertical="center" wrapText="1"/>
    </xf>
    <xf numFmtId="173" fontId="78" fillId="70" borderId="48" xfId="444" applyNumberFormat="1" applyFont="1" applyFill="1" applyBorder="1">
      <alignment/>
      <protection/>
    </xf>
    <xf numFmtId="173" fontId="78" fillId="73" borderId="46" xfId="274" applyNumberFormat="1" applyFont="1" applyFill="1" applyBorder="1" applyAlignment="1">
      <alignment vertical="center" wrapText="1"/>
    </xf>
    <xf numFmtId="173" fontId="78" fillId="0" borderId="48" xfId="274" applyNumberFormat="1" applyFont="1" applyBorder="1" applyAlignment="1">
      <alignment vertical="center" wrapText="1"/>
    </xf>
    <xf numFmtId="173" fontId="78" fillId="56" borderId="46" xfId="274" applyNumberFormat="1" applyFont="1" applyFill="1" applyBorder="1" applyAlignment="1">
      <alignment horizontal="center"/>
    </xf>
    <xf numFmtId="2" fontId="2" fillId="0" borderId="35" xfId="375" applyNumberFormat="1" applyFont="1" applyBorder="1" applyAlignment="1">
      <alignment vertical="center" wrapText="1"/>
      <protection/>
    </xf>
    <xf numFmtId="2" fontId="2" fillId="0" borderId="37" xfId="375" applyNumberFormat="1" applyFont="1" applyBorder="1" applyAlignment="1">
      <alignment vertical="center" wrapText="1"/>
      <protection/>
    </xf>
    <xf numFmtId="2" fontId="2" fillId="70" borderId="37" xfId="436" applyNumberFormat="1" applyFont="1" applyFill="1" applyBorder="1" applyAlignment="1">
      <alignment vertical="center" wrapText="1"/>
      <protection/>
    </xf>
    <xf numFmtId="0" fontId="2" fillId="70" borderId="37" xfId="436" applyFont="1" applyFill="1" applyBorder="1" applyAlignment="1">
      <alignment vertical="center" wrapText="1"/>
      <protection/>
    </xf>
    <xf numFmtId="173" fontId="80" fillId="71" borderId="45" xfId="274" applyNumberFormat="1" applyFont="1" applyFill="1" applyBorder="1" applyAlignment="1">
      <alignment wrapText="1"/>
    </xf>
    <xf numFmtId="0" fontId="2" fillId="70" borderId="37" xfId="436" applyFont="1" applyFill="1" applyBorder="1" applyAlignment="1">
      <alignment wrapText="1"/>
      <protection/>
    </xf>
    <xf numFmtId="0" fontId="2" fillId="0" borderId="36" xfId="436" applyFont="1" applyBorder="1" applyAlignment="1">
      <alignment wrapText="1"/>
      <protection/>
    </xf>
    <xf numFmtId="173" fontId="80" fillId="74" borderId="48" xfId="274" applyNumberFormat="1" applyFont="1" applyFill="1" applyBorder="1" applyAlignment="1" applyProtection="1">
      <alignment vertical="center" wrapText="1"/>
      <protection locked="0"/>
    </xf>
    <xf numFmtId="173" fontId="80" fillId="74" borderId="40" xfId="274" applyNumberFormat="1" applyFont="1" applyFill="1" applyBorder="1" applyAlignment="1" applyProtection="1">
      <alignment vertical="center" wrapText="1"/>
      <protection locked="0"/>
    </xf>
    <xf numFmtId="173" fontId="80" fillId="74" borderId="47" xfId="274" applyNumberFormat="1" applyFont="1" applyFill="1" applyBorder="1" applyAlignment="1" applyProtection="1">
      <alignment vertical="center" wrapText="1"/>
      <protection locked="0"/>
    </xf>
    <xf numFmtId="173" fontId="80" fillId="74" borderId="51" xfId="274" applyNumberFormat="1" applyFont="1" applyFill="1" applyBorder="1" applyAlignment="1" applyProtection="1">
      <alignment vertical="center" wrapText="1"/>
      <protection locked="0"/>
    </xf>
    <xf numFmtId="173" fontId="80" fillId="74" borderId="50" xfId="274" applyNumberFormat="1" applyFont="1" applyFill="1" applyBorder="1" applyAlignment="1" applyProtection="1">
      <alignment vertical="center" wrapText="1"/>
      <protection locked="0"/>
    </xf>
    <xf numFmtId="173" fontId="80" fillId="74" borderId="52" xfId="274" applyNumberFormat="1" applyFont="1" applyFill="1" applyBorder="1" applyAlignment="1" applyProtection="1">
      <alignment vertical="center" wrapText="1"/>
      <protection locked="0"/>
    </xf>
    <xf numFmtId="173" fontId="78" fillId="73" borderId="52" xfId="274" applyNumberFormat="1" applyFont="1" applyFill="1" applyBorder="1" applyAlignment="1">
      <alignment vertical="center" wrapText="1"/>
    </xf>
    <xf numFmtId="173" fontId="80" fillId="74" borderId="53" xfId="274" applyNumberFormat="1" applyFont="1" applyFill="1" applyBorder="1" applyAlignment="1" applyProtection="1">
      <alignment vertical="center" wrapText="1"/>
      <protection locked="0"/>
    </xf>
    <xf numFmtId="173" fontId="78" fillId="73" borderId="44" xfId="274" applyNumberFormat="1" applyFont="1" applyFill="1" applyBorder="1" applyAlignment="1">
      <alignment vertical="center" wrapText="1"/>
    </xf>
    <xf numFmtId="173" fontId="78" fillId="56" borderId="38" xfId="274" applyNumberFormat="1" applyFont="1" applyFill="1" applyBorder="1" applyAlignment="1">
      <alignment horizontal="center"/>
    </xf>
    <xf numFmtId="173" fontId="78" fillId="70" borderId="5" xfId="444" applyNumberFormat="1" applyFont="1" applyFill="1" applyBorder="1" applyAlignment="1">
      <alignment horizontal="center"/>
      <protection/>
    </xf>
    <xf numFmtId="173" fontId="78" fillId="70" borderId="18" xfId="444" applyNumberFormat="1" applyFont="1" applyFill="1" applyBorder="1" applyAlignment="1">
      <alignment horizontal="center"/>
      <protection/>
    </xf>
    <xf numFmtId="173" fontId="78" fillId="70" borderId="54" xfId="444" applyNumberFormat="1" applyFont="1" applyFill="1" applyBorder="1" applyAlignment="1">
      <alignment horizontal="center"/>
      <protection/>
    </xf>
    <xf numFmtId="173" fontId="78" fillId="70" borderId="5" xfId="444" applyNumberFormat="1" applyFont="1" applyFill="1" applyBorder="1">
      <alignment/>
      <protection/>
    </xf>
    <xf numFmtId="173" fontId="78" fillId="70" borderId="18" xfId="444" applyNumberFormat="1" applyFont="1" applyFill="1" applyBorder="1">
      <alignment/>
      <protection/>
    </xf>
    <xf numFmtId="173" fontId="78" fillId="70" borderId="54" xfId="444" applyNumberFormat="1" applyFont="1" applyFill="1" applyBorder="1">
      <alignment/>
      <protection/>
    </xf>
    <xf numFmtId="173" fontId="78" fillId="0" borderId="54" xfId="274" applyNumberFormat="1" applyFont="1" applyBorder="1" applyAlignment="1" applyProtection="1">
      <alignment vertical="center"/>
      <protection locked="0"/>
    </xf>
    <xf numFmtId="173" fontId="78" fillId="0" borderId="18" xfId="274" applyNumberFormat="1" applyFont="1" applyBorder="1" applyAlignment="1" applyProtection="1">
      <alignment vertical="center"/>
      <protection locked="0"/>
    </xf>
    <xf numFmtId="173" fontId="78" fillId="0" borderId="5" xfId="274" applyNumberFormat="1" applyFont="1" applyBorder="1" applyAlignment="1">
      <alignment vertical="center"/>
    </xf>
    <xf numFmtId="173" fontId="78" fillId="73" borderId="40" xfId="274" applyNumberFormat="1" applyFont="1" applyFill="1" applyBorder="1" applyAlignment="1">
      <alignment/>
    </xf>
    <xf numFmtId="173" fontId="78" fillId="71" borderId="40" xfId="274" applyNumberFormat="1" applyFont="1" applyFill="1" applyBorder="1" applyAlignment="1">
      <alignment/>
    </xf>
    <xf numFmtId="173" fontId="78" fillId="73" borderId="54" xfId="274" applyNumberFormat="1" applyFont="1" applyFill="1" applyBorder="1" applyAlignment="1">
      <alignment/>
    </xf>
    <xf numFmtId="173" fontId="78" fillId="73" borderId="5" xfId="274" applyNumberFormat="1" applyFont="1" applyFill="1" applyBorder="1" applyAlignment="1">
      <alignment/>
    </xf>
    <xf numFmtId="173" fontId="78" fillId="0" borderId="40" xfId="274" applyNumberFormat="1" applyFont="1" applyBorder="1" applyAlignment="1" applyProtection="1">
      <alignment vertical="center"/>
      <protection locked="0"/>
    </xf>
    <xf numFmtId="173" fontId="78" fillId="56" borderId="40" xfId="274" applyNumberFormat="1" applyFont="1" applyFill="1" applyBorder="1" applyAlignment="1">
      <alignment/>
    </xf>
    <xf numFmtId="173" fontId="78" fillId="0" borderId="5" xfId="274" applyNumberFormat="1" applyFont="1" applyBorder="1" applyAlignment="1" applyProtection="1">
      <alignment vertical="center"/>
      <protection locked="0"/>
    </xf>
    <xf numFmtId="173" fontId="78" fillId="73" borderId="39" xfId="274" applyNumberFormat="1" applyFont="1" applyFill="1" applyBorder="1" applyAlignment="1">
      <alignment vertical="center"/>
    </xf>
    <xf numFmtId="173" fontId="78" fillId="73" borderId="40" xfId="274" applyNumberFormat="1" applyFont="1" applyFill="1" applyBorder="1" applyAlignment="1">
      <alignment vertical="center"/>
    </xf>
    <xf numFmtId="173" fontId="78" fillId="0" borderId="54" xfId="274" applyNumberFormat="1" applyFont="1" applyBorder="1" applyAlignment="1">
      <alignment vertical="center"/>
    </xf>
    <xf numFmtId="173" fontId="78" fillId="71" borderId="40" xfId="274" applyNumberFormat="1" applyFont="1" applyFill="1" applyBorder="1" applyAlignment="1">
      <alignment horizontal="center"/>
    </xf>
    <xf numFmtId="173" fontId="78" fillId="0" borderId="54" xfId="274" applyNumberFormat="1" applyFont="1" applyBorder="1" applyAlignment="1" applyProtection="1">
      <alignment horizontal="center" vertical="center"/>
      <protection locked="0"/>
    </xf>
    <xf numFmtId="173" fontId="78" fillId="0" borderId="18" xfId="274" applyNumberFormat="1" applyFont="1" applyBorder="1" applyAlignment="1" applyProtection="1">
      <alignment horizontal="center" vertical="center"/>
      <protection locked="0"/>
    </xf>
    <xf numFmtId="173" fontId="78" fillId="0" borderId="5" xfId="274" applyNumberFormat="1" applyFont="1" applyBorder="1" applyAlignment="1">
      <alignment horizontal="center" vertical="center"/>
    </xf>
    <xf numFmtId="173" fontId="78" fillId="73" borderId="40" xfId="274" applyNumberFormat="1" applyFont="1" applyFill="1" applyBorder="1" applyAlignment="1">
      <alignment horizontal="center"/>
    </xf>
    <xf numFmtId="173" fontId="78" fillId="73" borderId="54" xfId="274" applyNumberFormat="1" applyFont="1" applyFill="1" applyBorder="1" applyAlignment="1">
      <alignment horizontal="center"/>
    </xf>
    <xf numFmtId="173" fontId="78" fillId="73" borderId="5" xfId="274" applyNumberFormat="1" applyFont="1" applyFill="1" applyBorder="1" applyAlignment="1">
      <alignment horizontal="center"/>
    </xf>
    <xf numFmtId="173" fontId="78" fillId="0" borderId="40" xfId="274" applyNumberFormat="1" applyFont="1" applyBorder="1" applyAlignment="1" applyProtection="1">
      <alignment horizontal="center" vertical="center"/>
      <protection locked="0"/>
    </xf>
    <xf numFmtId="173" fontId="78" fillId="0" borderId="5" xfId="274" applyNumberFormat="1" applyFont="1" applyBorder="1" applyAlignment="1" applyProtection="1">
      <alignment horizontal="center" vertical="center"/>
      <protection locked="0"/>
    </xf>
    <xf numFmtId="173" fontId="78" fillId="73" borderId="39" xfId="274" applyNumberFormat="1" applyFont="1" applyFill="1" applyBorder="1" applyAlignment="1">
      <alignment horizontal="center" vertical="center"/>
    </xf>
    <xf numFmtId="173" fontId="78" fillId="73" borderId="40" xfId="274" applyNumberFormat="1" applyFont="1" applyFill="1" applyBorder="1" applyAlignment="1">
      <alignment horizontal="center" vertical="center"/>
    </xf>
    <xf numFmtId="173" fontId="78" fillId="0" borderId="54" xfId="274" applyNumberFormat="1" applyFont="1" applyBorder="1" applyAlignment="1">
      <alignment horizontal="center" vertical="center"/>
    </xf>
    <xf numFmtId="2" fontId="2" fillId="0" borderId="36" xfId="375" applyNumberFormat="1" applyFont="1" applyBorder="1" applyAlignment="1">
      <alignment vertical="center" wrapText="1"/>
      <protection/>
    </xf>
    <xf numFmtId="173" fontId="78" fillId="71" borderId="38" xfId="274" applyNumberFormat="1" applyFont="1" applyFill="1" applyBorder="1" applyAlignment="1">
      <alignment/>
    </xf>
    <xf numFmtId="173" fontId="78" fillId="71" borderId="34" xfId="274" applyNumberFormat="1" applyFont="1" applyFill="1" applyBorder="1" applyAlignment="1">
      <alignment/>
    </xf>
    <xf numFmtId="173" fontId="78" fillId="0" borderId="41" xfId="274" applyNumberFormat="1" applyFont="1" applyBorder="1" applyAlignment="1" applyProtection="1">
      <alignment vertical="center" wrapText="1"/>
      <protection locked="0"/>
    </xf>
    <xf numFmtId="173" fontId="78" fillId="0" borderId="54" xfId="274" applyNumberFormat="1" applyFont="1" applyBorder="1" applyAlignment="1" applyProtection="1">
      <alignment vertical="center" wrapText="1"/>
      <protection locked="0"/>
    </xf>
    <xf numFmtId="173" fontId="78" fillId="0" borderId="35" xfId="274" applyNumberFormat="1" applyFont="1" applyBorder="1" applyAlignment="1" applyProtection="1">
      <alignment vertical="center" wrapText="1"/>
      <protection locked="0"/>
    </xf>
    <xf numFmtId="173" fontId="78" fillId="0" borderId="42" xfId="274" applyNumberFormat="1" applyFont="1" applyBorder="1" applyAlignment="1" applyProtection="1">
      <alignment vertical="center" wrapText="1"/>
      <protection locked="0"/>
    </xf>
    <xf numFmtId="173" fontId="78" fillId="0" borderId="18" xfId="274" applyNumberFormat="1" applyFont="1" applyBorder="1" applyAlignment="1" applyProtection="1">
      <alignment vertical="center" wrapText="1"/>
      <protection locked="0"/>
    </xf>
    <xf numFmtId="173" fontId="78" fillId="0" borderId="36" xfId="274" applyNumberFormat="1" applyFont="1" applyBorder="1" applyAlignment="1" applyProtection="1">
      <alignment vertical="center" wrapText="1"/>
      <protection locked="0"/>
    </xf>
    <xf numFmtId="173" fontId="78" fillId="0" borderId="43" xfId="274" applyNumberFormat="1" applyFont="1" applyBorder="1" applyAlignment="1">
      <alignment vertical="center" wrapText="1"/>
    </xf>
    <xf numFmtId="173" fontId="78" fillId="0" borderId="5" xfId="274" applyNumberFormat="1" applyFont="1" applyBorder="1" applyAlignment="1">
      <alignment vertical="center" wrapText="1"/>
    </xf>
    <xf numFmtId="173" fontId="78" fillId="0" borderId="37" xfId="274" applyNumberFormat="1" applyFont="1" applyBorder="1" applyAlignment="1">
      <alignment vertical="center" wrapText="1"/>
    </xf>
    <xf numFmtId="173" fontId="78" fillId="73" borderId="38" xfId="274" applyNumberFormat="1" applyFont="1" applyFill="1" applyBorder="1" applyAlignment="1">
      <alignment wrapText="1"/>
    </xf>
    <xf numFmtId="173" fontId="78" fillId="73" borderId="40" xfId="274" applyNumberFormat="1" applyFont="1" applyFill="1" applyBorder="1" applyAlignment="1">
      <alignment wrapText="1"/>
    </xf>
    <xf numFmtId="173" fontId="78" fillId="73" borderId="34" xfId="274" applyNumberFormat="1" applyFont="1" applyFill="1" applyBorder="1" applyAlignment="1">
      <alignment wrapText="1"/>
    </xf>
    <xf numFmtId="173" fontId="78" fillId="73" borderId="41" xfId="274" applyNumberFormat="1" applyFont="1" applyFill="1" applyBorder="1" applyAlignment="1">
      <alignment wrapText="1"/>
    </xf>
    <xf numFmtId="173" fontId="78" fillId="73" borderId="54" xfId="274" applyNumberFormat="1" applyFont="1" applyFill="1" applyBorder="1" applyAlignment="1">
      <alignment wrapText="1"/>
    </xf>
    <xf numFmtId="173" fontId="78" fillId="73" borderId="35" xfId="274" applyNumberFormat="1" applyFont="1" applyFill="1" applyBorder="1" applyAlignment="1">
      <alignment wrapText="1"/>
    </xf>
    <xf numFmtId="173" fontId="78" fillId="73" borderId="43" xfId="274" applyNumberFormat="1" applyFont="1" applyFill="1" applyBorder="1" applyAlignment="1">
      <alignment wrapText="1"/>
    </xf>
    <xf numFmtId="173" fontId="78" fillId="73" borderId="5" xfId="274" applyNumberFormat="1" applyFont="1" applyFill="1" applyBorder="1" applyAlignment="1">
      <alignment wrapText="1"/>
    </xf>
    <xf numFmtId="173" fontId="78" fillId="73" borderId="37" xfId="274" applyNumberFormat="1" applyFont="1" applyFill="1" applyBorder="1" applyAlignment="1">
      <alignment wrapText="1"/>
    </xf>
    <xf numFmtId="173" fontId="78" fillId="0" borderId="38" xfId="274" applyNumberFormat="1" applyFont="1" applyBorder="1" applyAlignment="1" applyProtection="1">
      <alignment vertical="center" wrapText="1"/>
      <protection locked="0"/>
    </xf>
    <xf numFmtId="173" fontId="78" fillId="0" borderId="40" xfId="274" applyNumberFormat="1" applyFont="1" applyBorder="1" applyAlignment="1" applyProtection="1">
      <alignment vertical="center" wrapText="1"/>
      <protection locked="0"/>
    </xf>
    <xf numFmtId="173" fontId="78" fillId="0" borderId="34" xfId="274" applyNumberFormat="1" applyFont="1" applyBorder="1" applyAlignment="1" applyProtection="1">
      <alignment vertical="center" wrapText="1"/>
      <protection locked="0"/>
    </xf>
    <xf numFmtId="173" fontId="78" fillId="56" borderId="38" xfId="274" applyNumberFormat="1" applyFont="1" applyFill="1" applyBorder="1" applyAlignment="1">
      <alignment wrapText="1"/>
    </xf>
    <xf numFmtId="173" fontId="78" fillId="56" borderId="40" xfId="274" applyNumberFormat="1" applyFont="1" applyFill="1" applyBorder="1" applyAlignment="1">
      <alignment wrapText="1"/>
    </xf>
    <xf numFmtId="173" fontId="78" fillId="56" borderId="34" xfId="274" applyNumberFormat="1" applyFont="1" applyFill="1" applyBorder="1" applyAlignment="1">
      <alignment wrapText="1"/>
    </xf>
    <xf numFmtId="173" fontId="78" fillId="73" borderId="38" xfId="274" applyNumberFormat="1" applyFont="1" applyFill="1" applyBorder="1" applyAlignment="1">
      <alignment vertical="center" wrapText="1"/>
    </xf>
    <xf numFmtId="173" fontId="78" fillId="73" borderId="40" xfId="274" applyNumberFormat="1" applyFont="1" applyFill="1" applyBorder="1" applyAlignment="1">
      <alignment vertical="center" wrapText="1"/>
    </xf>
    <xf numFmtId="173" fontId="78" fillId="73" borderId="34" xfId="274" applyNumberFormat="1" applyFont="1" applyFill="1" applyBorder="1" applyAlignment="1">
      <alignment vertical="center" wrapText="1"/>
    </xf>
    <xf numFmtId="173" fontId="78" fillId="0" borderId="5" xfId="274" applyNumberFormat="1" applyFont="1" applyBorder="1" applyAlignment="1" applyProtection="1">
      <alignment vertical="center" wrapText="1"/>
      <protection locked="0"/>
    </xf>
    <xf numFmtId="173" fontId="78" fillId="0" borderId="37" xfId="274" applyNumberFormat="1" applyFont="1" applyBorder="1" applyAlignment="1" applyProtection="1">
      <alignment vertical="center" wrapText="1"/>
      <protection locked="0"/>
    </xf>
    <xf numFmtId="173" fontId="78" fillId="0" borderId="41" xfId="274" applyNumberFormat="1" applyFont="1" applyBorder="1" applyAlignment="1">
      <alignment vertical="center" wrapText="1"/>
    </xf>
    <xf numFmtId="173" fontId="78" fillId="0" borderId="54" xfId="274" applyNumberFormat="1" applyFont="1" applyBorder="1" applyAlignment="1">
      <alignment vertical="center" wrapText="1"/>
    </xf>
    <xf numFmtId="173" fontId="78" fillId="0" borderId="35" xfId="274" applyNumberFormat="1" applyFont="1" applyBorder="1" applyAlignment="1">
      <alignment vertical="center" wrapText="1"/>
    </xf>
    <xf numFmtId="173" fontId="78" fillId="0" borderId="43" xfId="274" applyNumberFormat="1" applyFont="1" applyBorder="1" applyAlignment="1" applyProtection="1">
      <alignment vertical="center" wrapText="1"/>
      <protection locked="0"/>
    </xf>
    <xf numFmtId="173" fontId="78" fillId="0" borderId="48" xfId="274" applyNumberFormat="1" applyFont="1" applyBorder="1" applyAlignment="1" applyProtection="1">
      <alignment vertical="center" wrapText="1"/>
      <protection locked="0"/>
    </xf>
    <xf numFmtId="173" fontId="78" fillId="0" borderId="49" xfId="274" applyNumberFormat="1" applyFont="1" applyBorder="1" applyAlignment="1" applyProtection="1">
      <alignment vertical="center" wrapText="1"/>
      <protection locked="0"/>
    </xf>
    <xf numFmtId="173" fontId="80" fillId="74" borderId="49" xfId="274" applyNumberFormat="1" applyFont="1" applyFill="1" applyBorder="1" applyAlignment="1" applyProtection="1">
      <alignment vertical="center" wrapText="1"/>
      <protection locked="0"/>
    </xf>
    <xf numFmtId="173" fontId="78" fillId="70" borderId="42" xfId="444" applyNumberFormat="1" applyFont="1" applyFill="1" applyBorder="1">
      <alignment/>
      <protection/>
    </xf>
    <xf numFmtId="173" fontId="78" fillId="70" borderId="36" xfId="444" applyNumberFormat="1" applyFont="1" applyFill="1" applyBorder="1">
      <alignment/>
      <protection/>
    </xf>
    <xf numFmtId="173" fontId="78" fillId="70" borderId="41" xfId="444" applyNumberFormat="1" applyFont="1" applyFill="1" applyBorder="1">
      <alignment/>
      <protection/>
    </xf>
    <xf numFmtId="173" fontId="78" fillId="70" borderId="35" xfId="444" applyNumberFormat="1" applyFont="1" applyFill="1" applyBorder="1">
      <alignment/>
      <protection/>
    </xf>
    <xf numFmtId="173" fontId="78" fillId="70" borderId="43" xfId="444" applyNumberFormat="1" applyFont="1" applyFill="1" applyBorder="1">
      <alignment/>
      <protection/>
    </xf>
    <xf numFmtId="173" fontId="78" fillId="70" borderId="37" xfId="444" applyNumberFormat="1" applyFont="1" applyFill="1" applyBorder="1">
      <alignment/>
      <protection/>
    </xf>
    <xf numFmtId="0" fontId="2" fillId="0" borderId="0" xfId="375" applyFont="1">
      <alignment/>
      <protection/>
    </xf>
    <xf numFmtId="0" fontId="80" fillId="0" borderId="0" xfId="375" applyFont="1" applyAlignment="1">
      <alignment vertical="center"/>
      <protection/>
    </xf>
    <xf numFmtId="0" fontId="82" fillId="0" borderId="0" xfId="375" applyFont="1" applyAlignment="1">
      <alignment horizontal="left"/>
      <protection/>
    </xf>
    <xf numFmtId="0" fontId="2" fillId="0" borderId="55" xfId="375" applyFont="1" applyBorder="1" applyAlignment="1">
      <alignment horizontal="center" vertical="center" wrapText="1"/>
      <protection/>
    </xf>
    <xf numFmtId="0" fontId="2" fillId="0" borderId="56" xfId="375" applyFont="1" applyBorder="1" applyAlignment="1">
      <alignment horizontal="center" vertical="top" wrapText="1"/>
      <protection/>
    </xf>
    <xf numFmtId="0" fontId="2" fillId="0" borderId="57" xfId="375" applyFont="1" applyBorder="1" applyAlignment="1">
      <alignment vertical="top"/>
      <protection/>
    </xf>
    <xf numFmtId="0" fontId="2" fillId="0" borderId="57" xfId="375" applyFont="1" applyBorder="1" applyAlignment="1">
      <alignment horizontal="center" vertical="top" wrapText="1"/>
      <protection/>
    </xf>
    <xf numFmtId="0" fontId="2" fillId="0" borderId="58" xfId="375" applyFont="1" applyBorder="1" applyAlignment="1">
      <alignment horizontal="center" vertical="top" wrapText="1"/>
      <protection/>
    </xf>
    <xf numFmtId="0" fontId="2" fillId="0" borderId="0" xfId="375" applyFont="1" applyAlignment="1">
      <alignment vertical="top"/>
      <protection/>
    </xf>
    <xf numFmtId="0" fontId="3" fillId="0" borderId="0" xfId="375" applyFont="1" applyAlignment="1">
      <alignment horizontal="center" vertical="top"/>
      <protection/>
    </xf>
    <xf numFmtId="0" fontId="2" fillId="0" borderId="0" xfId="375" applyFont="1" applyAlignment="1">
      <alignment horizontal="center" vertical="top" wrapText="1"/>
      <protection/>
    </xf>
    <xf numFmtId="0" fontId="2" fillId="0" borderId="0" xfId="375" applyFont="1" applyAlignment="1">
      <alignment vertical="center"/>
      <protection/>
    </xf>
    <xf numFmtId="0" fontId="3" fillId="0" borderId="59" xfId="442" applyFont="1" applyBorder="1" applyAlignment="1">
      <alignment horizontal="center" vertical="center"/>
      <protection/>
    </xf>
    <xf numFmtId="0" fontId="3" fillId="0" borderId="60" xfId="375" applyFont="1" applyBorder="1" applyAlignment="1">
      <alignment horizontal="center" vertical="center"/>
      <protection/>
    </xf>
    <xf numFmtId="0" fontId="3" fillId="0" borderId="61" xfId="442" applyFont="1" applyBorder="1" applyAlignment="1">
      <alignment horizontal="left" vertical="center"/>
      <protection/>
    </xf>
    <xf numFmtId="0" fontId="3" fillId="0" borderId="0" xfId="375" applyFont="1" applyAlignment="1">
      <alignment vertical="center"/>
      <protection/>
    </xf>
    <xf numFmtId="0" fontId="3" fillId="0" borderId="62" xfId="442" applyFont="1" applyBorder="1" applyAlignment="1">
      <alignment horizontal="center" vertical="center"/>
      <protection/>
    </xf>
    <xf numFmtId="0" fontId="3" fillId="0" borderId="63" xfId="375" applyFont="1" applyBorder="1" applyAlignment="1">
      <alignment horizontal="center" vertical="center"/>
      <protection/>
    </xf>
    <xf numFmtId="0" fontId="3" fillId="0" borderId="64" xfId="442" applyFont="1" applyBorder="1" applyAlignment="1">
      <alignment horizontal="left" vertical="center"/>
      <protection/>
    </xf>
    <xf numFmtId="173" fontId="3" fillId="56" borderId="65" xfId="188" applyNumberFormat="1" applyFont="1" applyFill="1" applyBorder="1" applyAlignment="1">
      <alignment horizontal="right" vertical="center"/>
    </xf>
    <xf numFmtId="0" fontId="3" fillId="0" borderId="64" xfId="442" applyFont="1" applyBorder="1" applyAlignment="1">
      <alignment horizontal="left" vertical="center" wrapText="1"/>
      <protection/>
    </xf>
    <xf numFmtId="0" fontId="3" fillId="0" borderId="64" xfId="442" applyFont="1" applyBorder="1" applyAlignment="1">
      <alignment vertical="center" wrapText="1"/>
      <protection/>
    </xf>
    <xf numFmtId="0" fontId="3" fillId="0" borderId="64" xfId="375" applyFont="1" applyBorder="1" applyAlignment="1">
      <alignment horizontal="left" vertical="center"/>
      <protection/>
    </xf>
    <xf numFmtId="0" fontId="3" fillId="0" borderId="66" xfId="442" applyFont="1" applyBorder="1" applyAlignment="1">
      <alignment horizontal="center" vertical="center"/>
      <protection/>
    </xf>
    <xf numFmtId="0" fontId="81" fillId="56" borderId="67" xfId="375" applyFont="1" applyFill="1" applyBorder="1" applyAlignment="1">
      <alignment horizontal="center" vertical="center"/>
      <protection/>
    </xf>
    <xf numFmtId="0" fontId="12" fillId="56" borderId="67" xfId="375" applyFont="1" applyFill="1" applyBorder="1">
      <alignment/>
      <protection/>
    </xf>
    <xf numFmtId="0" fontId="81" fillId="0" borderId="0" xfId="375" applyFont="1" applyAlignment="1">
      <alignment vertical="center"/>
      <protection/>
    </xf>
    <xf numFmtId="49" fontId="3" fillId="0" borderId="0" xfId="375" applyNumberFormat="1" applyFont="1" applyAlignment="1">
      <alignment horizontal="center" vertical="center"/>
      <protection/>
    </xf>
    <xf numFmtId="0" fontId="3" fillId="0" borderId="0" xfId="375" applyFont="1" applyAlignment="1">
      <alignment horizontal="center" vertical="center"/>
      <protection/>
    </xf>
    <xf numFmtId="0" fontId="3" fillId="0" borderId="0" xfId="375" applyFont="1" applyAlignment="1">
      <alignment vertical="center" wrapText="1"/>
      <protection/>
    </xf>
    <xf numFmtId="169" fontId="3" fillId="0" borderId="0" xfId="375" applyNumberFormat="1" applyFont="1" applyAlignment="1">
      <alignment vertical="center"/>
      <protection/>
    </xf>
    <xf numFmtId="0" fontId="3" fillId="0" borderId="61" xfId="375" applyFont="1" applyBorder="1" applyAlignment="1">
      <alignment vertical="center"/>
      <protection/>
    </xf>
    <xf numFmtId="0" fontId="3" fillId="0" borderId="64" xfId="375" applyFont="1" applyBorder="1" applyAlignment="1">
      <alignment vertical="center"/>
      <protection/>
    </xf>
    <xf numFmtId="49" fontId="2" fillId="0" borderId="0" xfId="375" applyNumberFormat="1" applyFont="1" applyAlignment="1">
      <alignment vertical="center"/>
      <protection/>
    </xf>
    <xf numFmtId="0" fontId="2" fillId="0" borderId="0" xfId="375" applyFont="1" applyAlignment="1">
      <alignment horizontal="center" vertical="center"/>
      <protection/>
    </xf>
    <xf numFmtId="0" fontId="81" fillId="56" borderId="63" xfId="375" applyFont="1" applyFill="1" applyBorder="1" applyAlignment="1">
      <alignment horizontal="center" vertical="center"/>
      <protection/>
    </xf>
    <xf numFmtId="0" fontId="81" fillId="56" borderId="63" xfId="375" applyFont="1" applyFill="1" applyBorder="1" applyAlignment="1">
      <alignment vertical="center"/>
      <protection/>
    </xf>
    <xf numFmtId="0" fontId="81" fillId="56" borderId="68" xfId="375" applyFont="1" applyFill="1" applyBorder="1" applyAlignment="1">
      <alignment horizontal="center" vertical="center"/>
      <protection/>
    </xf>
    <xf numFmtId="0" fontId="81" fillId="56" borderId="68" xfId="375" applyFont="1" applyFill="1" applyBorder="1" applyAlignment="1">
      <alignment vertical="center" wrapText="1"/>
      <protection/>
    </xf>
    <xf numFmtId="0" fontId="83" fillId="0" borderId="0" xfId="375" applyFont="1">
      <alignment/>
      <protection/>
    </xf>
    <xf numFmtId="0" fontId="2" fillId="0" borderId="0" xfId="375" applyFont="1" applyAlignment="1">
      <alignment horizontal="left" vertical="center"/>
      <protection/>
    </xf>
    <xf numFmtId="0" fontId="82" fillId="0" borderId="0" xfId="375" applyFont="1" applyAlignment="1">
      <alignment vertical="center"/>
      <protection/>
    </xf>
    <xf numFmtId="0" fontId="2" fillId="0" borderId="56" xfId="375" applyFont="1" applyBorder="1" applyAlignment="1">
      <alignment horizontal="center" vertical="top"/>
      <protection/>
    </xf>
    <xf numFmtId="0" fontId="2" fillId="0" borderId="57" xfId="375" applyFont="1" applyBorder="1" applyAlignment="1">
      <alignment horizontal="center" vertical="top"/>
      <protection/>
    </xf>
    <xf numFmtId="0" fontId="2" fillId="0" borderId="0" xfId="375" applyFont="1" applyAlignment="1">
      <alignment horizontal="center" vertical="top"/>
      <protection/>
    </xf>
    <xf numFmtId="0" fontId="3" fillId="0" borderId="0" xfId="375" applyFont="1" applyAlignment="1">
      <alignment horizontal="center" vertical="center" wrapText="1"/>
      <protection/>
    </xf>
    <xf numFmtId="0" fontId="3" fillId="0" borderId="59" xfId="375" applyFont="1" applyBorder="1" applyAlignment="1">
      <alignment horizontal="center" vertical="center"/>
      <protection/>
    </xf>
    <xf numFmtId="0" fontId="2" fillId="0" borderId="60" xfId="375" applyFont="1" applyBorder="1" applyAlignment="1">
      <alignment horizontal="center" vertical="center"/>
      <protection/>
    </xf>
    <xf numFmtId="0" fontId="2" fillId="0" borderId="61" xfId="442" applyFont="1" applyBorder="1" applyAlignment="1">
      <alignment horizontal="left" vertical="center"/>
      <protection/>
    </xf>
    <xf numFmtId="173" fontId="2" fillId="56" borderId="69" xfId="188" applyNumberFormat="1" applyFont="1" applyFill="1" applyBorder="1" applyAlignment="1">
      <alignment horizontal="right" vertical="center"/>
    </xf>
    <xf numFmtId="0" fontId="3" fillId="0" borderId="62" xfId="375" applyFont="1" applyBorder="1" applyAlignment="1">
      <alignment horizontal="center" vertical="center"/>
      <protection/>
    </xf>
    <xf numFmtId="0" fontId="2" fillId="0" borderId="63" xfId="375" applyFont="1" applyBorder="1" applyAlignment="1">
      <alignment horizontal="center" vertical="center"/>
      <protection/>
    </xf>
    <xf numFmtId="0" fontId="2" fillId="0" borderId="64" xfId="631" applyFont="1" applyBorder="1" applyAlignment="1">
      <alignment horizontal="left" vertical="center"/>
      <protection/>
    </xf>
    <xf numFmtId="173" fontId="2" fillId="56" borderId="65" xfId="188" applyNumberFormat="1" applyFont="1" applyFill="1" applyBorder="1" applyAlignment="1">
      <alignment horizontal="right" vertical="center"/>
    </xf>
    <xf numFmtId="0" fontId="2" fillId="0" borderId="64" xfId="442" applyFont="1" applyBorder="1" applyAlignment="1">
      <alignment horizontal="left" vertical="center"/>
      <protection/>
    </xf>
    <xf numFmtId="0" fontId="2" fillId="0" borderId="64" xfId="442" applyFont="1" applyBorder="1" applyAlignment="1">
      <alignment horizontal="left" vertical="center" wrapText="1"/>
      <protection/>
    </xf>
    <xf numFmtId="49" fontId="3" fillId="0" borderId="66" xfId="375" applyNumberFormat="1" applyFont="1" applyBorder="1" applyAlignment="1">
      <alignment horizontal="center" vertical="center"/>
      <protection/>
    </xf>
    <xf numFmtId="0" fontId="3" fillId="56" borderId="67" xfId="442" applyFont="1" applyFill="1" applyBorder="1" applyAlignment="1">
      <alignment horizontal="center" vertical="center"/>
      <protection/>
    </xf>
    <xf numFmtId="0" fontId="3" fillId="56" borderId="67" xfId="442" applyFont="1" applyFill="1" applyBorder="1" applyAlignment="1">
      <alignment vertical="center"/>
      <protection/>
    </xf>
    <xf numFmtId="173" fontId="3" fillId="56" borderId="70" xfId="188" applyNumberFormat="1" applyFont="1" applyFill="1" applyBorder="1" applyAlignment="1">
      <alignment horizontal="right" vertical="center"/>
    </xf>
    <xf numFmtId="0" fontId="3" fillId="0" borderId="0" xfId="442" applyFont="1" applyAlignment="1">
      <alignment horizontal="left" vertical="center"/>
      <protection/>
    </xf>
    <xf numFmtId="0" fontId="2" fillId="0" borderId="0" xfId="442" applyFont="1" applyAlignment="1">
      <alignment horizontal="left" vertical="center"/>
      <protection/>
    </xf>
    <xf numFmtId="0" fontId="3" fillId="0" borderId="0" xfId="442" applyFont="1" applyAlignment="1">
      <alignment horizontal="left" vertical="center" wrapText="1"/>
      <protection/>
    </xf>
    <xf numFmtId="173" fontId="3" fillId="0" borderId="0" xfId="188" applyNumberFormat="1" applyFont="1" applyAlignment="1">
      <alignment horizontal="right" vertical="center"/>
    </xf>
    <xf numFmtId="49" fontId="3" fillId="0" borderId="55" xfId="375" applyNumberFormat="1" applyFont="1" applyBorder="1" applyAlignment="1">
      <alignment horizontal="center" vertical="center"/>
      <protection/>
    </xf>
    <xf numFmtId="0" fontId="3" fillId="56" borderId="8" xfId="442" applyFont="1" applyFill="1" applyBorder="1" applyAlignment="1">
      <alignment horizontal="center" vertical="center"/>
      <protection/>
    </xf>
    <xf numFmtId="0" fontId="3" fillId="56" borderId="57" xfId="442" applyFont="1" applyFill="1" applyBorder="1" applyAlignment="1">
      <alignment vertical="center"/>
      <protection/>
    </xf>
    <xf numFmtId="0" fontId="2" fillId="0" borderId="61" xfId="631" applyFont="1" applyBorder="1" applyAlignment="1">
      <alignment horizontal="left" vertical="center"/>
      <protection/>
    </xf>
    <xf numFmtId="0" fontId="3" fillId="56" borderId="67" xfId="375" applyFont="1" applyFill="1" applyBorder="1" applyAlignment="1">
      <alignment horizontal="center" vertical="center"/>
      <protection/>
    </xf>
    <xf numFmtId="0" fontId="3" fillId="56" borderId="71" xfId="442" applyFont="1" applyFill="1" applyBorder="1" applyAlignment="1">
      <alignment horizontal="left" vertical="center"/>
      <protection/>
    </xf>
    <xf numFmtId="49" fontId="3" fillId="0" borderId="72" xfId="375" applyNumberFormat="1" applyFont="1" applyBorder="1" applyAlignment="1">
      <alignment horizontal="center" vertical="center"/>
      <protection/>
    </xf>
    <xf numFmtId="0" fontId="2" fillId="0" borderId="67" xfId="375" applyFont="1" applyBorder="1" applyAlignment="1">
      <alignment horizontal="center" vertical="center"/>
      <protection/>
    </xf>
    <xf numFmtId="0" fontId="2" fillId="0" borderId="71" xfId="442" applyFont="1" applyBorder="1" applyAlignment="1">
      <alignment horizontal="left" vertical="center"/>
      <protection/>
    </xf>
    <xf numFmtId="173" fontId="2" fillId="56" borderId="70" xfId="188" applyNumberFormat="1" applyFont="1" applyFill="1" applyBorder="1" applyAlignment="1">
      <alignment horizontal="right" vertical="center"/>
    </xf>
    <xf numFmtId="173" fontId="2" fillId="0" borderId="0" xfId="188" applyNumberFormat="1" applyFont="1" applyAlignment="1">
      <alignment horizontal="right" vertical="center"/>
    </xf>
    <xf numFmtId="0" fontId="83" fillId="0" borderId="10" xfId="375" applyFont="1" applyBorder="1" applyAlignment="1">
      <alignment vertical="center"/>
      <protection/>
    </xf>
    <xf numFmtId="0" fontId="3" fillId="0" borderId="0" xfId="375" applyFont="1" applyAlignment="1">
      <alignment horizontal="left"/>
      <protection/>
    </xf>
    <xf numFmtId="0" fontId="84" fillId="0" borderId="0" xfId="375" applyFont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375" applyFont="1">
      <alignment/>
      <protection/>
    </xf>
    <xf numFmtId="0" fontId="84" fillId="0" borderId="0" xfId="375" applyFont="1">
      <alignment/>
      <protection/>
    </xf>
    <xf numFmtId="2" fontId="78" fillId="0" borderId="54" xfId="274" applyNumberFormat="1" applyFont="1" applyBorder="1" applyAlignment="1" applyProtection="1">
      <alignment vertical="center" wrapText="1"/>
      <protection locked="0"/>
    </xf>
    <xf numFmtId="4" fontId="78" fillId="0" borderId="54" xfId="274" applyNumberFormat="1" applyFont="1" applyBorder="1" applyAlignment="1" applyProtection="1">
      <alignment vertical="center" wrapText="1"/>
      <protection locked="0"/>
    </xf>
    <xf numFmtId="4" fontId="78" fillId="0" borderId="18" xfId="274" applyNumberFormat="1" applyFont="1" applyBorder="1" applyAlignment="1" applyProtection="1">
      <alignment vertical="center" wrapText="1"/>
      <protection locked="0"/>
    </xf>
    <xf numFmtId="4" fontId="78" fillId="73" borderId="40" xfId="274" applyNumberFormat="1" applyFont="1" applyFill="1" applyBorder="1" applyAlignment="1">
      <alignment wrapText="1"/>
    </xf>
    <xf numFmtId="4" fontId="78" fillId="71" borderId="40" xfId="274" applyNumberFormat="1" applyFont="1" applyFill="1" applyBorder="1" applyAlignment="1">
      <alignment/>
    </xf>
    <xf numFmtId="4" fontId="78" fillId="73" borderId="54" xfId="274" applyNumberFormat="1" applyFont="1" applyFill="1" applyBorder="1" applyAlignment="1">
      <alignment wrapText="1"/>
    </xf>
    <xf numFmtId="4" fontId="78" fillId="73" borderId="5" xfId="274" applyNumberFormat="1" applyFont="1" applyFill="1" applyBorder="1" applyAlignment="1">
      <alignment wrapText="1"/>
    </xf>
    <xf numFmtId="4" fontId="78" fillId="0" borderId="40" xfId="274" applyNumberFormat="1" applyFont="1" applyBorder="1" applyAlignment="1" applyProtection="1">
      <alignment vertical="center" wrapText="1"/>
      <protection locked="0"/>
    </xf>
    <xf numFmtId="4" fontId="78" fillId="70" borderId="5" xfId="444" applyNumberFormat="1" applyFont="1" applyFill="1" applyBorder="1">
      <alignment/>
      <protection/>
    </xf>
    <xf numFmtId="4" fontId="78" fillId="56" borderId="40" xfId="274" applyNumberFormat="1" applyFont="1" applyFill="1" applyBorder="1" applyAlignment="1">
      <alignment wrapText="1"/>
    </xf>
    <xf numFmtId="4" fontId="78" fillId="70" borderId="18" xfId="444" applyNumberFormat="1" applyFont="1" applyFill="1" applyBorder="1">
      <alignment/>
      <protection/>
    </xf>
    <xf numFmtId="4" fontId="78" fillId="0" borderId="5" xfId="274" applyNumberFormat="1" applyFont="1" applyBorder="1" applyAlignment="1" applyProtection="1">
      <alignment vertical="center" wrapText="1"/>
      <protection locked="0"/>
    </xf>
    <xf numFmtId="4" fontId="78" fillId="73" borderId="39" xfId="274" applyNumberFormat="1" applyFont="1" applyFill="1" applyBorder="1" applyAlignment="1">
      <alignment vertical="center" wrapText="1"/>
    </xf>
    <xf numFmtId="4" fontId="78" fillId="70" borderId="54" xfId="444" applyNumberFormat="1" applyFont="1" applyFill="1" applyBorder="1">
      <alignment/>
      <protection/>
    </xf>
    <xf numFmtId="4" fontId="78" fillId="73" borderId="40" xfId="274" applyNumberFormat="1" applyFont="1" applyFill="1" applyBorder="1" applyAlignment="1">
      <alignment vertical="center" wrapText="1"/>
    </xf>
    <xf numFmtId="4" fontId="78" fillId="0" borderId="54" xfId="274" applyNumberFormat="1" applyFont="1" applyBorder="1" applyAlignment="1">
      <alignment vertical="center" wrapText="1"/>
    </xf>
    <xf numFmtId="173" fontId="2" fillId="0" borderId="0" xfId="0" applyNumberFormat="1" applyFont="1" applyAlignment="1">
      <alignment vertical="center"/>
    </xf>
    <xf numFmtId="4" fontId="108" fillId="0" borderId="0" xfId="0" applyNumberFormat="1" applyFont="1" applyAlignment="1">
      <alignment/>
    </xf>
    <xf numFmtId="0" fontId="78" fillId="72" borderId="18" xfId="0" applyFont="1" applyFill="1" applyBorder="1" applyAlignment="1">
      <alignment vertical="center" wrapText="1"/>
    </xf>
    <xf numFmtId="0" fontId="2" fillId="72" borderId="73" xfId="0" applyFont="1" applyFill="1" applyBorder="1" applyAlignment="1">
      <alignment horizontal="center" vertical="center" textRotation="90" wrapText="1"/>
    </xf>
    <xf numFmtId="0" fontId="2" fillId="72" borderId="53" xfId="0" applyFont="1" applyFill="1" applyBorder="1" applyAlignment="1">
      <alignment horizontal="center" vertical="center" textRotation="90" wrapTex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0" fontId="81" fillId="56" borderId="67" xfId="0" applyFont="1" applyFill="1" applyBorder="1" applyAlignment="1">
      <alignment horizontal="center" vertical="center"/>
    </xf>
    <xf numFmtId="0" fontId="81" fillId="56" borderId="67" xfId="0" applyFont="1" applyFill="1" applyBorder="1" applyAlignment="1">
      <alignment vertical="center" wrapText="1"/>
    </xf>
    <xf numFmtId="173" fontId="2" fillId="0" borderId="64" xfId="165" applyNumberFormat="1" applyFont="1" applyBorder="1" applyAlignment="1">
      <alignment horizontal="right" vertical="center"/>
    </xf>
    <xf numFmtId="3" fontId="3" fillId="56" borderId="70" xfId="165" applyNumberFormat="1" applyFont="1" applyFill="1" applyBorder="1" applyAlignment="1">
      <alignment horizontal="right" vertical="center"/>
    </xf>
    <xf numFmtId="173" fontId="3" fillId="56" borderId="70" xfId="175" applyNumberFormat="1" applyFont="1" applyFill="1" applyBorder="1" applyAlignment="1">
      <alignment horizontal="right" vertical="center"/>
    </xf>
    <xf numFmtId="169" fontId="3" fillId="56" borderId="69" xfId="175" applyNumberFormat="1" applyFont="1" applyFill="1" applyBorder="1" applyAlignment="1">
      <alignment horizontal="right" vertical="center"/>
    </xf>
    <xf numFmtId="3" fontId="3" fillId="56" borderId="57" xfId="165" applyNumberFormat="1" applyFont="1" applyFill="1" applyBorder="1" applyAlignment="1">
      <alignment horizontal="right" vertical="center"/>
    </xf>
    <xf numFmtId="173" fontId="3" fillId="56" borderId="69" xfId="165" applyNumberFormat="1" applyFont="1" applyFill="1" applyBorder="1" applyAlignment="1">
      <alignment horizontal="right" vertical="center"/>
    </xf>
    <xf numFmtId="173" fontId="3" fillId="56" borderId="65" xfId="165" applyNumberFormat="1" applyFont="1" applyFill="1" applyBorder="1" applyAlignment="1">
      <alignment horizontal="right" vertical="center"/>
    </xf>
    <xf numFmtId="173" fontId="3" fillId="56" borderId="69" xfId="188" applyNumberFormat="1" applyFont="1" applyFill="1" applyBorder="1" applyAlignment="1">
      <alignment horizontal="right" vertical="center"/>
    </xf>
    <xf numFmtId="173" fontId="81" fillId="56" borderId="70" xfId="175" applyNumberFormat="1" applyFont="1" applyFill="1" applyBorder="1" applyAlignment="1">
      <alignment horizontal="right" vertical="center"/>
    </xf>
    <xf numFmtId="173" fontId="81" fillId="56" borderId="65" xfId="175" applyNumberFormat="1" applyFont="1" applyFill="1" applyBorder="1" applyAlignment="1">
      <alignment horizontal="right" vertical="center"/>
    </xf>
    <xf numFmtId="173" fontId="81" fillId="56" borderId="74" xfId="175" applyNumberFormat="1" applyFont="1" applyFill="1" applyBorder="1" applyAlignment="1">
      <alignment horizontal="right" vertical="center"/>
    </xf>
    <xf numFmtId="3" fontId="3" fillId="56" borderId="65" xfId="165" applyNumberFormat="1" applyFont="1" applyFill="1" applyBorder="1" applyAlignment="1">
      <alignment horizontal="right" vertical="center"/>
    </xf>
    <xf numFmtId="169" fontId="3" fillId="56" borderId="65" xfId="165" applyNumberFormat="1" applyFont="1" applyFill="1" applyBorder="1" applyAlignment="1">
      <alignment horizontal="right" vertical="center"/>
    </xf>
    <xf numFmtId="173" fontId="2" fillId="0" borderId="0" xfId="375" applyNumberFormat="1" applyFont="1" applyAlignment="1">
      <alignment vertical="center"/>
      <protection/>
    </xf>
    <xf numFmtId="4" fontId="109" fillId="0" borderId="0" xfId="0" applyNumberFormat="1" applyFont="1" applyAlignment="1">
      <alignment/>
    </xf>
    <xf numFmtId="0" fontId="78" fillId="72" borderId="49" xfId="0" applyFont="1" applyFill="1" applyBorder="1" applyAlignment="1">
      <alignment horizontal="center" vertical="center" wrapText="1"/>
    </xf>
    <xf numFmtId="0" fontId="2" fillId="0" borderId="0" xfId="375" applyFont="1" applyAlignment="1" applyProtection="1">
      <alignment horizontal="center" vertical="center"/>
      <protection locked="0"/>
    </xf>
    <xf numFmtId="0" fontId="84" fillId="0" borderId="10" xfId="375" applyFont="1" applyBorder="1" applyAlignment="1">
      <alignment horizontal="center" vertical="center" wrapText="1"/>
      <protection/>
    </xf>
    <xf numFmtId="0" fontId="2" fillId="0" borderId="0" xfId="375" applyFont="1" applyAlignment="1" applyProtection="1">
      <alignment horizontal="left"/>
      <protection locked="0"/>
    </xf>
    <xf numFmtId="0" fontId="82" fillId="0" borderId="0" xfId="375" applyFont="1" applyAlignment="1">
      <alignment horizontal="center"/>
      <protection/>
    </xf>
    <xf numFmtId="0" fontId="0" fillId="0" borderId="0" xfId="375">
      <alignment/>
      <protection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84" fillId="0" borderId="0" xfId="442" applyFont="1" applyAlignment="1">
      <alignment horizontal="center" vertical="center"/>
      <protection/>
    </xf>
    <xf numFmtId="0" fontId="84" fillId="0" borderId="0" xfId="375" applyFont="1" applyAlignment="1">
      <alignment horizontal="center" vertical="center"/>
      <protection/>
    </xf>
    <xf numFmtId="0" fontId="82" fillId="0" borderId="0" xfId="375" applyFont="1" applyAlignment="1">
      <alignment horizontal="center" vertical="center"/>
      <protection/>
    </xf>
    <xf numFmtId="0" fontId="78" fillId="72" borderId="18" xfId="0" applyFont="1" applyFill="1" applyBorder="1" applyAlignment="1">
      <alignment horizontal="center" vertical="center" textRotation="90" wrapText="1"/>
    </xf>
    <xf numFmtId="0" fontId="78" fillId="72" borderId="53" xfId="0" applyFont="1" applyFill="1" applyBorder="1" applyAlignment="1">
      <alignment horizontal="center" vertical="center" textRotation="90" wrapText="1"/>
    </xf>
    <xf numFmtId="0" fontId="3" fillId="72" borderId="51" xfId="0" applyFont="1" applyFill="1" applyBorder="1" applyAlignment="1">
      <alignment horizontal="center" vertical="center" wrapText="1"/>
    </xf>
    <xf numFmtId="0" fontId="78" fillId="72" borderId="18" xfId="0" applyFont="1" applyFill="1" applyBorder="1" applyAlignment="1">
      <alignment horizontal="center" vertical="center" wrapText="1"/>
    </xf>
    <xf numFmtId="0" fontId="84" fillId="0" borderId="0" xfId="375" applyFont="1" applyAlignment="1">
      <alignment horizontal="right"/>
      <protection/>
    </xf>
    <xf numFmtId="0" fontId="3" fillId="75" borderId="75" xfId="444" applyFont="1" applyFill="1" applyBorder="1" applyAlignment="1">
      <alignment horizontal="center" vertical="center" textRotation="90"/>
      <protection/>
    </xf>
    <xf numFmtId="0" fontId="3" fillId="75" borderId="44" xfId="444" applyFont="1" applyFill="1" applyBorder="1" applyAlignment="1">
      <alignment horizontal="center" vertical="center" textRotation="90"/>
      <protection/>
    </xf>
    <xf numFmtId="0" fontId="3" fillId="75" borderId="76" xfId="444" applyFont="1" applyFill="1" applyBorder="1" applyAlignment="1">
      <alignment horizontal="center" vertical="center" textRotation="90"/>
      <protection/>
    </xf>
    <xf numFmtId="0" fontId="3" fillId="75" borderId="77" xfId="0" applyFont="1" applyFill="1" applyBorder="1" applyAlignment="1">
      <alignment horizontal="center" vertical="center" wrapText="1"/>
    </xf>
    <xf numFmtId="0" fontId="3" fillId="75" borderId="36" xfId="0" applyFont="1" applyFill="1" applyBorder="1" applyAlignment="1">
      <alignment horizontal="center" vertical="center" wrapText="1"/>
    </xf>
    <xf numFmtId="0" fontId="3" fillId="75" borderId="78" xfId="0" applyFont="1" applyFill="1" applyBorder="1" applyAlignment="1">
      <alignment horizontal="center" vertical="center" wrapText="1"/>
    </xf>
    <xf numFmtId="0" fontId="78" fillId="72" borderId="49" xfId="0" applyFont="1" applyFill="1" applyBorder="1" applyAlignment="1">
      <alignment horizontal="center" vertical="center" wrapText="1"/>
    </xf>
    <xf numFmtId="0" fontId="3" fillId="72" borderId="79" xfId="0" applyFont="1" applyFill="1" applyBorder="1" applyAlignment="1">
      <alignment horizontal="center" vertical="center" wrapText="1"/>
    </xf>
    <xf numFmtId="0" fontId="3" fillId="72" borderId="77" xfId="0" applyFont="1" applyFill="1" applyBorder="1" applyAlignment="1">
      <alignment horizontal="center" vertical="center" wrapText="1"/>
    </xf>
    <xf numFmtId="0" fontId="3" fillId="72" borderId="18" xfId="0" applyFont="1" applyFill="1" applyBorder="1" applyAlignment="1">
      <alignment horizontal="center" vertical="center" wrapText="1"/>
    </xf>
    <xf numFmtId="0" fontId="3" fillId="72" borderId="53" xfId="0" applyFont="1" applyFill="1" applyBorder="1" applyAlignment="1">
      <alignment horizontal="center" vertical="center" wrapText="1"/>
    </xf>
    <xf numFmtId="0" fontId="3" fillId="56" borderId="80" xfId="444" applyFont="1" applyFill="1" applyBorder="1" applyAlignment="1">
      <alignment horizontal="center" vertical="center" wrapText="1"/>
      <protection/>
    </xf>
    <xf numFmtId="0" fontId="3" fillId="56" borderId="81" xfId="444" applyFont="1" applyFill="1" applyBorder="1" applyAlignment="1">
      <alignment horizontal="center" vertical="center" wrapText="1"/>
      <protection/>
    </xf>
    <xf numFmtId="0" fontId="82" fillId="0" borderId="0" xfId="0" applyFont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56" borderId="51" xfId="0" applyFont="1" applyFill="1" applyBorder="1" applyAlignment="1">
      <alignment horizontal="center" vertical="center" wrapText="1"/>
    </xf>
    <xf numFmtId="0" fontId="78" fillId="56" borderId="18" xfId="0" applyFont="1" applyFill="1" applyBorder="1" applyAlignment="1">
      <alignment horizontal="center" vertical="center" textRotation="90" wrapText="1"/>
    </xf>
    <xf numFmtId="0" fontId="78" fillId="56" borderId="53" xfId="0" applyFont="1" applyFill="1" applyBorder="1" applyAlignment="1">
      <alignment horizontal="center" vertical="center" textRotation="90" wrapText="1"/>
    </xf>
    <xf numFmtId="0" fontId="78" fillId="56" borderId="36" xfId="0" applyFont="1" applyFill="1" applyBorder="1" applyAlignment="1">
      <alignment horizontal="center" vertical="center" textRotation="90" wrapText="1"/>
    </xf>
    <xf numFmtId="0" fontId="78" fillId="56" borderId="78" xfId="0" applyFont="1" applyFill="1" applyBorder="1" applyAlignment="1">
      <alignment horizontal="center" vertical="center" textRotation="90" wrapText="1"/>
    </xf>
    <xf numFmtId="0" fontId="3" fillId="56" borderId="82" xfId="0" applyFont="1" applyFill="1" applyBorder="1" applyAlignment="1">
      <alignment horizontal="center" vertical="center" wrapText="1"/>
    </xf>
    <xf numFmtId="0" fontId="78" fillId="56" borderId="42" xfId="0" applyFont="1" applyFill="1" applyBorder="1" applyAlignment="1">
      <alignment horizontal="center" vertical="center" textRotation="90" wrapText="1"/>
    </xf>
    <xf numFmtId="0" fontId="78" fillId="56" borderId="83" xfId="0" applyFont="1" applyFill="1" applyBorder="1" applyAlignment="1">
      <alignment horizontal="center" vertical="center" textRotation="90" wrapText="1"/>
    </xf>
    <xf numFmtId="0" fontId="78" fillId="72" borderId="36" xfId="0" applyFont="1" applyFill="1" applyBorder="1" applyAlignment="1">
      <alignment horizontal="center" vertical="center" textRotation="90" wrapText="1"/>
    </xf>
    <xf numFmtId="0" fontId="78" fillId="72" borderId="78" xfId="0" applyFont="1" applyFill="1" applyBorder="1" applyAlignment="1">
      <alignment horizontal="center" vertical="center" textRotation="90" wrapText="1"/>
    </xf>
  </cellXfs>
  <cellStyles count="753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Followed Hyperlink" xfId="326"/>
    <cellStyle name="Good" xfId="327"/>
    <cellStyle name="Good 2" xfId="328"/>
    <cellStyle name="Good 3" xfId="329"/>
    <cellStyle name="Grey" xfId="330"/>
    <cellStyle name="Header1" xfId="331"/>
    <cellStyle name="Header2" xfId="332"/>
    <cellStyle name="Heading" xfId="333"/>
    <cellStyle name="Heading 1" xfId="334"/>
    <cellStyle name="Heading 1 2" xfId="335"/>
    <cellStyle name="Heading 1 3" xfId="336"/>
    <cellStyle name="Heading 2" xfId="337"/>
    <cellStyle name="Heading 2 2" xfId="338"/>
    <cellStyle name="Heading 2 3" xfId="339"/>
    <cellStyle name="Heading 3" xfId="340"/>
    <cellStyle name="Heading 3 2" xfId="341"/>
    <cellStyle name="Heading 3 3" xfId="342"/>
    <cellStyle name="Heading 4" xfId="343"/>
    <cellStyle name="Heading 4 2" xfId="344"/>
    <cellStyle name="Heading 4 3" xfId="345"/>
    <cellStyle name="Heading No Underline" xfId="346"/>
    <cellStyle name="Heading With Underline" xfId="347"/>
    <cellStyle name="Hyperlink" xfId="348"/>
    <cellStyle name="Hypertextov? odkaz" xfId="349"/>
    <cellStyle name="Inflation" xfId="350"/>
    <cellStyle name="Input" xfId="351"/>
    <cellStyle name="Input [yellow]" xfId="352"/>
    <cellStyle name="Input 2" xfId="353"/>
    <cellStyle name="Input 3" xfId="354"/>
    <cellStyle name="Input Cells" xfId="355"/>
    <cellStyle name="Interest" xfId="356"/>
    <cellStyle name="Linked Cell" xfId="357"/>
    <cellStyle name="Linked Cell 2" xfId="358"/>
    <cellStyle name="Linked Cell 3" xfId="359"/>
    <cellStyle name="Linked Cells" xfId="360"/>
    <cellStyle name="Maturity" xfId="361"/>
    <cellStyle name="Metric tons" xfId="362"/>
    <cellStyle name="Milliers [0]_!!!GO" xfId="363"/>
    <cellStyle name="Milliers_!!!GO" xfId="364"/>
    <cellStyle name="Mon?taire [0]_!!!GO" xfId="365"/>
    <cellStyle name="Mon?taire_!!!GO" xfId="366"/>
    <cellStyle name="Neutral" xfId="367"/>
    <cellStyle name="Neutral 2" xfId="368"/>
    <cellStyle name="Neutral 3" xfId="369"/>
    <cellStyle name="norm?ln?_List1" xfId="370"/>
    <cellStyle name="norm?lne_Badget 2000(A)" xfId="371"/>
    <cellStyle name="Normal - Style1" xfId="372"/>
    <cellStyle name="Normal 10" xfId="373"/>
    <cellStyle name="Normal 10 2" xfId="374"/>
    <cellStyle name="Normal 11" xfId="375"/>
    <cellStyle name="Normal 12" xfId="376"/>
    <cellStyle name="Normal 12 2" xfId="377"/>
    <cellStyle name="Normal 12 2 2" xfId="378"/>
    <cellStyle name="Normal 12 2 3" xfId="379"/>
    <cellStyle name="Normal 12 3" xfId="380"/>
    <cellStyle name="Normal 12 3 2" xfId="381"/>
    <cellStyle name="Normal 12 3 3" xfId="382"/>
    <cellStyle name="Normal 12 4" xfId="383"/>
    <cellStyle name="Normal 12 4 2" xfId="384"/>
    <cellStyle name="Normal 12 4 3" xfId="385"/>
    <cellStyle name="Normal 12 5" xfId="386"/>
    <cellStyle name="Normal 12 5 2" xfId="387"/>
    <cellStyle name="Normal 12 5 3" xfId="388"/>
    <cellStyle name="Normal 12 6" xfId="389"/>
    <cellStyle name="Normal 12 6 2" xfId="390"/>
    <cellStyle name="Normal 12 6 3" xfId="391"/>
    <cellStyle name="Normal 12 7" xfId="392"/>
    <cellStyle name="Normal 12 8" xfId="393"/>
    <cellStyle name="Normal 12 9" xfId="394"/>
    <cellStyle name="Normal 13" xfId="395"/>
    <cellStyle name="Normal 13 2" xfId="396"/>
    <cellStyle name="Normal 13 2 2" xfId="397"/>
    <cellStyle name="Normal 13 2 3" xfId="398"/>
    <cellStyle name="Normal 13 3" xfId="399"/>
    <cellStyle name="Normal 13 3 2" xfId="400"/>
    <cellStyle name="Normal 13 3 3" xfId="401"/>
    <cellStyle name="Normal 13 4" xfId="402"/>
    <cellStyle name="Normal 13 4 2" xfId="403"/>
    <cellStyle name="Normal 13 4 3" xfId="404"/>
    <cellStyle name="Normal 13 5" xfId="405"/>
    <cellStyle name="Normal 13 5 2" xfId="406"/>
    <cellStyle name="Normal 13 5 3" xfId="407"/>
    <cellStyle name="Normal 13 6" xfId="408"/>
    <cellStyle name="Normal 13 6 2" xfId="409"/>
    <cellStyle name="Normal 13 6 3" xfId="410"/>
    <cellStyle name="Normal 13 7" xfId="411"/>
    <cellStyle name="Normal 13 8" xfId="412"/>
    <cellStyle name="Normal 13 9" xfId="413"/>
    <cellStyle name="Normal 14" xfId="414"/>
    <cellStyle name="Normal 14 2" xfId="415"/>
    <cellStyle name="Normal 14 3" xfId="416"/>
    <cellStyle name="Normal 14 4" xfId="417"/>
    <cellStyle name="Normal 15" xfId="418"/>
    <cellStyle name="Normal 15 2" xfId="419"/>
    <cellStyle name="Normal 15 2 2" xfId="420"/>
    <cellStyle name="Normal 15 2 3" xfId="421"/>
    <cellStyle name="Normal 15 3" xfId="422"/>
    <cellStyle name="Normal 15 3 2" xfId="423"/>
    <cellStyle name="Normal 15 3 3" xfId="424"/>
    <cellStyle name="Normal 15 4" xfId="425"/>
    <cellStyle name="Normal 15 4 2" xfId="426"/>
    <cellStyle name="Normal 15 4 3" xfId="427"/>
    <cellStyle name="Normal 15 5" xfId="428"/>
    <cellStyle name="Normal 15 5 2" xfId="429"/>
    <cellStyle name="Normal 15 5 3" xfId="430"/>
    <cellStyle name="Normal 15 6" xfId="431"/>
    <cellStyle name="Normal 15 6 2" xfId="432"/>
    <cellStyle name="Normal 15 6 3" xfId="433"/>
    <cellStyle name="Normal 15 7" xfId="434"/>
    <cellStyle name="Normal 15 8" xfId="435"/>
    <cellStyle name="Normal 16" xfId="436"/>
    <cellStyle name="Normal 17" xfId="437"/>
    <cellStyle name="Normal 17 2" xfId="438"/>
    <cellStyle name="Normal 17 3" xfId="439"/>
    <cellStyle name="Normal 18 2" xfId="440"/>
    <cellStyle name="Normal 18 3" xfId="441"/>
    <cellStyle name="Normal 2" xfId="442"/>
    <cellStyle name="Normal 2 10" xfId="443"/>
    <cellStyle name="Normal 2 11" xfId="444"/>
    <cellStyle name="Normal 2 2" xfId="445"/>
    <cellStyle name="Normal 2 2 10" xfId="446"/>
    <cellStyle name="Normal 2 2 11" xfId="447"/>
    <cellStyle name="Normal 2 2 12" xfId="448"/>
    <cellStyle name="Normal 2 2 2" xfId="449"/>
    <cellStyle name="Normal 2 2 2 10" xfId="450"/>
    <cellStyle name="Normal 2 2 2 11" xfId="451"/>
    <cellStyle name="Normal 2 2 2 2" xfId="452"/>
    <cellStyle name="Normal 2 2 2 2 2" xfId="453"/>
    <cellStyle name="Normal 2 2 2 2 2 2" xfId="454"/>
    <cellStyle name="Normal 2 2 2 2 2 2 2" xfId="455"/>
    <cellStyle name="Normal 2 2 2 2 2 2 2 2" xfId="456"/>
    <cellStyle name="Normal 2 2 2 2 2 2 2 2 2" xfId="457"/>
    <cellStyle name="Normal 2 2 2 2 2 2 2 2 2 2" xfId="458"/>
    <cellStyle name="Normal 2 2 2 2 2 2 2 2 2 2 2" xfId="459"/>
    <cellStyle name="Normal 2 2 2 2 2 2 2 2 2 2 3" xfId="460"/>
    <cellStyle name="Normal 2 2 2 2 2 2 2 2 2 3" xfId="461"/>
    <cellStyle name="Normal 2 2 2 2 2 2 2 2 2 4" xfId="462"/>
    <cellStyle name="Normal 2 2 2 2 2 2 2 2 3" xfId="463"/>
    <cellStyle name="Normal 2 2 2 2 2 2 2 2 4" xfId="464"/>
    <cellStyle name="Normal 2 2 2 2 2 2 2 3" xfId="465"/>
    <cellStyle name="Normal 2 2 2 2 2 2 2 4" xfId="466"/>
    <cellStyle name="Normal 2 2 2 2 2 2 2 5" xfId="467"/>
    <cellStyle name="Normal 2 2 2 2 2 2 3" xfId="468"/>
    <cellStyle name="Normal 2 2 2 2 2 2 4" xfId="469"/>
    <cellStyle name="Normal 2 2 2 2 2 2 5" xfId="470"/>
    <cellStyle name="Normal 2 2 2 2 2 2 6" xfId="471"/>
    <cellStyle name="Normal 2 2 2 2 2 3" xfId="472"/>
    <cellStyle name="Normal 2 2 2 2 2 3 2" xfId="473"/>
    <cellStyle name="Normal 2 2 2 2 2 4" xfId="474"/>
    <cellStyle name="Normal 2 2 2 2 2 5" xfId="475"/>
    <cellStyle name="Normal 2 2 2 2 2 6" xfId="476"/>
    <cellStyle name="Normal 2 2 2 2 3" xfId="477"/>
    <cellStyle name="Normal 2 2 2 2 4" xfId="478"/>
    <cellStyle name="Normal 2 2 2 2 5" xfId="479"/>
    <cellStyle name="Normal 2 2 2 2 5 2" xfId="480"/>
    <cellStyle name="Normal 2 2 2 2 6" xfId="481"/>
    <cellStyle name="Normal 2 2 2 2 7" xfId="482"/>
    <cellStyle name="Normal 2 2 2 2 8" xfId="483"/>
    <cellStyle name="Normal 2 2 2 2 9" xfId="484"/>
    <cellStyle name="Normal 2 2 2 3" xfId="485"/>
    <cellStyle name="Normal 2 2 2 4" xfId="486"/>
    <cellStyle name="Normal 2 2 2 5" xfId="487"/>
    <cellStyle name="Normal 2 2 2 5 2" xfId="488"/>
    <cellStyle name="Normal 2 2 2 5 2 2" xfId="489"/>
    <cellStyle name="Normal 2 2 2 5 2 2 2" xfId="490"/>
    <cellStyle name="Normal 2 2 2 5 2 3" xfId="491"/>
    <cellStyle name="Normal 2 2 2 5 3" xfId="492"/>
    <cellStyle name="Normal 2 2 2 5 3 2" xfId="493"/>
    <cellStyle name="Normal 2 2 2 6" xfId="494"/>
    <cellStyle name="Normal 2 2 2 7" xfId="495"/>
    <cellStyle name="Normal 2 2 2 7 2" xfId="496"/>
    <cellStyle name="Normal 2 2 2 8" xfId="497"/>
    <cellStyle name="Normal 2 2 2 9" xfId="498"/>
    <cellStyle name="Normal 2 2 3" xfId="499"/>
    <cellStyle name="Normal 2 2 3 2" xfId="500"/>
    <cellStyle name="Normal 2 2 3 2 2" xfId="501"/>
    <cellStyle name="Normal 2 2 3 2 2 2" xfId="502"/>
    <cellStyle name="Normal 2 2 3 2 2 2 2" xfId="503"/>
    <cellStyle name="Normal 2 2 3 2 2 3" xfId="504"/>
    <cellStyle name="Normal 2 2 3 2 3" xfId="505"/>
    <cellStyle name="Normal 2 2 3 2 3 2" xfId="506"/>
    <cellStyle name="Normal 2 2 3 3" xfId="507"/>
    <cellStyle name="Normal 2 2 3 4" xfId="508"/>
    <cellStyle name="Normal 2 2 3 5" xfId="509"/>
    <cellStyle name="Normal 2 2 3 5 2" xfId="510"/>
    <cellStyle name="Normal 2 2 3 6" xfId="511"/>
    <cellStyle name="Normal 2 2 4" xfId="512"/>
    <cellStyle name="Normal 2 2 5" xfId="513"/>
    <cellStyle name="Normal 2 2 5 2" xfId="514"/>
    <cellStyle name="Normal 2 2 5 2 2" xfId="515"/>
    <cellStyle name="Normal 2 2 5 2 2 2" xfId="516"/>
    <cellStyle name="Normal 2 2 5 2 3" xfId="517"/>
    <cellStyle name="Normal 2 2 5 3" xfId="518"/>
    <cellStyle name="Normal 2 2 5 3 2" xfId="519"/>
    <cellStyle name="Normal 2 2 6" xfId="520"/>
    <cellStyle name="Normal 2 2 7" xfId="521"/>
    <cellStyle name="Normal 2 2 7 2" xfId="522"/>
    <cellStyle name="Normal 2 2 8" xfId="523"/>
    <cellStyle name="Normal 2 2 9" xfId="524"/>
    <cellStyle name="Normal 2 3" xfId="525"/>
    <cellStyle name="Normal 2 3 2" xfId="526"/>
    <cellStyle name="Normal 2 3 2 2" xfId="527"/>
    <cellStyle name="Normal 2 3 2 2 2" xfId="528"/>
    <cellStyle name="Normal 2 3 2 2 2 2" xfId="529"/>
    <cellStyle name="Normal 2 3 2 2 3" xfId="530"/>
    <cellStyle name="Normal 2 3 2 3" xfId="531"/>
    <cellStyle name="Normal 2 3 2 3 2" xfId="532"/>
    <cellStyle name="Normal 2 3 3" xfId="533"/>
    <cellStyle name="Normal 2 3 4" xfId="534"/>
    <cellStyle name="Normal 2 3 5" xfId="535"/>
    <cellStyle name="Normal 2 3 5 2" xfId="536"/>
    <cellStyle name="Normal 2 3 6" xfId="537"/>
    <cellStyle name="Normal 2 4" xfId="538"/>
    <cellStyle name="Normal 2 5" xfId="539"/>
    <cellStyle name="Normal 2 6" xfId="540"/>
    <cellStyle name="Normal 2 6 2" xfId="541"/>
    <cellStyle name="Normal 2 6 2 2" xfId="542"/>
    <cellStyle name="Normal 2 6 2 2 2" xfId="543"/>
    <cellStyle name="Normal 2 6 2 3" xfId="544"/>
    <cellStyle name="Normal 2 6 3" xfId="545"/>
    <cellStyle name="Normal 2 6 3 2" xfId="546"/>
    <cellStyle name="Normal 2 7" xfId="547"/>
    <cellStyle name="Normal 2 8" xfId="548"/>
    <cellStyle name="Normal 2 8 2" xfId="549"/>
    <cellStyle name="Normal 2 9" xfId="550"/>
    <cellStyle name="Normal 2_kvartaluri statistikuri angarishi (dazgveva) 30_03_09 -IQ 2009" xfId="551"/>
    <cellStyle name="Normal 20 2" xfId="552"/>
    <cellStyle name="Normal 3" xfId="553"/>
    <cellStyle name="Normal 3 2" xfId="554"/>
    <cellStyle name="Normal 3 3" xfId="555"/>
    <cellStyle name="Normal 3 4" xfId="556"/>
    <cellStyle name="Normal 3 5" xfId="557"/>
    <cellStyle name="Normal 3 6" xfId="558"/>
    <cellStyle name="Normal 3 7" xfId="559"/>
    <cellStyle name="Normal 3 8" xfId="560"/>
    <cellStyle name="Normal 3 9" xfId="561"/>
    <cellStyle name="Normal 33" xfId="562"/>
    <cellStyle name="Normal 33 2" xfId="563"/>
    <cellStyle name="Normal 33 2 2" xfId="564"/>
    <cellStyle name="Normal 33 2 3" xfId="565"/>
    <cellStyle name="Normal 33 3" xfId="566"/>
    <cellStyle name="Normal 33 3 2" xfId="567"/>
    <cellStyle name="Normal 33 3 3" xfId="568"/>
    <cellStyle name="Normal 33 4" xfId="569"/>
    <cellStyle name="Normal 33 4 2" xfId="570"/>
    <cellStyle name="Normal 33 4 3" xfId="571"/>
    <cellStyle name="Normal 33 5" xfId="572"/>
    <cellStyle name="Normal 33 5 2" xfId="573"/>
    <cellStyle name="Normal 33 5 3" xfId="574"/>
    <cellStyle name="Normal 33 6" xfId="575"/>
    <cellStyle name="Normal 33 6 2" xfId="576"/>
    <cellStyle name="Normal 33 6 3" xfId="577"/>
    <cellStyle name="Normal 33 7" xfId="578"/>
    <cellStyle name="Normal 33 8" xfId="579"/>
    <cellStyle name="Normal 34" xfId="580"/>
    <cellStyle name="Normal 34 2" xfId="581"/>
    <cellStyle name="Normal 34 2 2" xfId="582"/>
    <cellStyle name="Normal 34 2 3" xfId="583"/>
    <cellStyle name="Normal 34 3" xfId="584"/>
    <cellStyle name="Normal 34 3 2" xfId="585"/>
    <cellStyle name="Normal 34 3 3" xfId="586"/>
    <cellStyle name="Normal 34 4" xfId="587"/>
    <cellStyle name="Normal 34 4 2" xfId="588"/>
    <cellStyle name="Normal 34 4 3" xfId="589"/>
    <cellStyle name="Normal 34 5" xfId="590"/>
    <cellStyle name="Normal 34 5 2" xfId="591"/>
    <cellStyle name="Normal 34 5 3" xfId="592"/>
    <cellStyle name="Normal 34 6" xfId="593"/>
    <cellStyle name="Normal 34 6 2" xfId="594"/>
    <cellStyle name="Normal 34 6 3" xfId="595"/>
    <cellStyle name="Normal 34 7" xfId="596"/>
    <cellStyle name="Normal 34 8" xfId="597"/>
    <cellStyle name="Normal 35" xfId="598"/>
    <cellStyle name="Normal 35 2" xfId="599"/>
    <cellStyle name="Normal 35 2 2" xfId="600"/>
    <cellStyle name="Normal 35 2 3" xfId="601"/>
    <cellStyle name="Normal 35 3" xfId="602"/>
    <cellStyle name="Normal 35 3 2" xfId="603"/>
    <cellStyle name="Normal 35 3 3" xfId="604"/>
    <cellStyle name="Normal 35 4" xfId="605"/>
    <cellStyle name="Normal 35 4 2" xfId="606"/>
    <cellStyle name="Normal 35 4 3" xfId="607"/>
    <cellStyle name="Normal 35 5" xfId="608"/>
    <cellStyle name="Normal 35 5 2" xfId="609"/>
    <cellStyle name="Normal 35 5 3" xfId="610"/>
    <cellStyle name="Normal 35 6" xfId="611"/>
    <cellStyle name="Normal 35 6 2" xfId="612"/>
    <cellStyle name="Normal 35 6 3" xfId="613"/>
    <cellStyle name="Normal 35 7" xfId="614"/>
    <cellStyle name="Normal 35 8" xfId="615"/>
    <cellStyle name="Normal 4" xfId="616"/>
    <cellStyle name="Normal 4 2" xfId="617"/>
    <cellStyle name="Normal 5" xfId="618"/>
    <cellStyle name="Normal 5 2" xfId="619"/>
    <cellStyle name="Normal 6" xfId="620"/>
    <cellStyle name="Normal 6 2" xfId="621"/>
    <cellStyle name="Normal 7" xfId="622"/>
    <cellStyle name="Normal 7 2" xfId="623"/>
    <cellStyle name="Normal 8" xfId="624"/>
    <cellStyle name="Normal 8 2" xfId="625"/>
    <cellStyle name="Normal 8 3" xfId="626"/>
    <cellStyle name="Normal 9" xfId="627"/>
    <cellStyle name="Normal 9 2" xfId="628"/>
    <cellStyle name="Normal 9 3" xfId="629"/>
    <cellStyle name="Normal 9 4" xfId="630"/>
    <cellStyle name="Normal_BCI Restatement &amp; FS-10.04 (GEL)" xfId="631"/>
    <cellStyle name="normální_List1" xfId="632"/>
    <cellStyle name="Normalny_GTC_INTERCOMPANY_LOANS" xfId="633"/>
    <cellStyle name="Note" xfId="634"/>
    <cellStyle name="Note 2" xfId="635"/>
    <cellStyle name="Note 3" xfId="636"/>
    <cellStyle name="Number Bold" xfId="637"/>
    <cellStyle name="Number Normal" xfId="638"/>
    <cellStyle name="Output" xfId="639"/>
    <cellStyle name="Output 2" xfId="640"/>
    <cellStyle name="Output 3" xfId="641"/>
    <cellStyle name="per.style" xfId="642"/>
    <cellStyle name="Percent" xfId="643"/>
    <cellStyle name="Percent %" xfId="644"/>
    <cellStyle name="Percent % Long Underline" xfId="645"/>
    <cellStyle name="Percent %_Worksheet in  US Financial Statements Ref. Workbook - Single Co" xfId="646"/>
    <cellStyle name="Percent (0)" xfId="647"/>
    <cellStyle name="Percent [2]" xfId="648"/>
    <cellStyle name="Percent [2] 2" xfId="649"/>
    <cellStyle name="Percent [2] 3" xfId="650"/>
    <cellStyle name="Percent [2] 4" xfId="651"/>
    <cellStyle name="Percent [2] 5" xfId="652"/>
    <cellStyle name="Percent [2] 6" xfId="653"/>
    <cellStyle name="Percent [2] 7" xfId="654"/>
    <cellStyle name="Percent [2] 8" xfId="655"/>
    <cellStyle name="Percent 0.0%" xfId="656"/>
    <cellStyle name="Percent 0.0% Long Underline" xfId="657"/>
    <cellStyle name="Percent 0.00%" xfId="658"/>
    <cellStyle name="Percent 0.00% Long Underline" xfId="659"/>
    <cellStyle name="Percent 0.000%" xfId="660"/>
    <cellStyle name="Percent 0.000% Long Underline" xfId="661"/>
    <cellStyle name="Percent 2" xfId="662"/>
    <cellStyle name="Percent 2 2" xfId="663"/>
    <cellStyle name="Percent 2 3" xfId="664"/>
    <cellStyle name="Percent 2 4" xfId="665"/>
    <cellStyle name="Percent 2 5" xfId="666"/>
    <cellStyle name="Percent 2 6" xfId="667"/>
    <cellStyle name="Percent 2 7" xfId="668"/>
    <cellStyle name="Percent 2 8" xfId="669"/>
    <cellStyle name="Percent 3" xfId="670"/>
    <cellStyle name="Percent 4" xfId="671"/>
    <cellStyle name="Percent 5" xfId="672"/>
    <cellStyle name="Percent 6" xfId="673"/>
    <cellStyle name="Percent 7" xfId="674"/>
    <cellStyle name="Percent 8" xfId="675"/>
    <cellStyle name="PERCENTAGE" xfId="676"/>
    <cellStyle name="pricing" xfId="677"/>
    <cellStyle name="PSChar" xfId="678"/>
    <cellStyle name="PSDec" xfId="679"/>
    <cellStyle name="PSDec 2" xfId="680"/>
    <cellStyle name="PSDec 3" xfId="681"/>
    <cellStyle name="PSDec 4" xfId="682"/>
    <cellStyle name="PSDec 5" xfId="683"/>
    <cellStyle name="PSDec 6" xfId="684"/>
    <cellStyle name="PSDec 7" xfId="685"/>
    <cellStyle name="PSDec 8" xfId="686"/>
    <cellStyle name="PSHeading" xfId="687"/>
    <cellStyle name="Reporting Bold" xfId="688"/>
    <cellStyle name="Reporting Bold 12" xfId="689"/>
    <cellStyle name="Reporting Bold 14" xfId="690"/>
    <cellStyle name="Reporting Normal" xfId="691"/>
    <cellStyle name="RevList" xfId="692"/>
    <cellStyle name="Sheet Title" xfId="693"/>
    <cellStyle name="Sledovan? hypertextov? odkaz" xfId="694"/>
    <cellStyle name="Style 1" xfId="695"/>
    <cellStyle name="Subtotal" xfId="696"/>
    <cellStyle name="TBI" xfId="697"/>
    <cellStyle name="Tickmark" xfId="698"/>
    <cellStyle name="Title" xfId="699"/>
    <cellStyle name="Title 2" xfId="700"/>
    <cellStyle name="Title 3" xfId="701"/>
    <cellStyle name="Total" xfId="702"/>
    <cellStyle name="Total 2" xfId="703"/>
    <cellStyle name="Total 3" xfId="704"/>
    <cellStyle name="Warning Text" xfId="705"/>
    <cellStyle name="Warning Text 2" xfId="706"/>
    <cellStyle name="Warning Text 3" xfId="707"/>
    <cellStyle name="Акцент1" xfId="708"/>
    <cellStyle name="Акцент2" xfId="709"/>
    <cellStyle name="Акцент3" xfId="710"/>
    <cellStyle name="Акцент4" xfId="711"/>
    <cellStyle name="Акцент5" xfId="712"/>
    <cellStyle name="Акцент6" xfId="713"/>
    <cellStyle name="Ввод " xfId="714"/>
    <cellStyle name="Вывод" xfId="715"/>
    <cellStyle name="Вычисление" xfId="716"/>
    <cellStyle name="Гиперссылка_5677.7 IAS 29 Fixed assets as at 01 01 01" xfId="717"/>
    <cellStyle name="Денежный [0]_01.12.2004" xfId="718"/>
    <cellStyle name="Денежный_01.12.2004" xfId="719"/>
    <cellStyle name="Заголовок 1" xfId="720"/>
    <cellStyle name="Заголовок 2" xfId="721"/>
    <cellStyle name="Заголовок 3" xfId="722"/>
    <cellStyle name="Заголовок 4" xfId="723"/>
    <cellStyle name="Звичайний_~0572556" xfId="724"/>
    <cellStyle name="Итог" xfId="725"/>
    <cellStyle name="Контрольная ячейка" xfId="726"/>
    <cellStyle name="Название" xfId="727"/>
    <cellStyle name="Нейтральный" xfId="728"/>
    <cellStyle name="Обычный 2" xfId="729"/>
    <cellStyle name="Обычный_~0034951" xfId="730"/>
    <cellStyle name="Открывавшаяся гиперссылка_5677.7 IAS 29 Fixed assets as at 01 01 01" xfId="731"/>
    <cellStyle name="Плохой" xfId="732"/>
    <cellStyle name="Пояснение" xfId="733"/>
    <cellStyle name="Примечание" xfId="734"/>
    <cellStyle name="Связанная ячейка" xfId="735"/>
    <cellStyle name="Стиль 1" xfId="736"/>
    <cellStyle name="Текст предупреждения" xfId="737"/>
    <cellStyle name="Тысячи [0]_dialog1" xfId="738"/>
    <cellStyle name="Тысячи_dialog1" xfId="739"/>
    <cellStyle name="Финансовый [0]_01.12.2004" xfId="740"/>
    <cellStyle name="Финансовый_01.12.2004" xfId="741"/>
    <cellStyle name="Фінансовий_tabl2005-1 kf" xfId="742"/>
    <cellStyle name="Хороший" xfId="743"/>
    <cellStyle name="הדגשה1" xfId="744"/>
    <cellStyle name="הדגשה2" xfId="745"/>
    <cellStyle name="הדגשה3" xfId="746"/>
    <cellStyle name="הדגשה4" xfId="747"/>
    <cellStyle name="הדגשה5" xfId="748"/>
    <cellStyle name="הדגשה6" xfId="749"/>
    <cellStyle name="הערה" xfId="750"/>
    <cellStyle name="חישוב" xfId="751"/>
    <cellStyle name="טוב" xfId="752"/>
    <cellStyle name="טקסט אזהרה" xfId="753"/>
    <cellStyle name="טקסט הסברי" xfId="754"/>
    <cellStyle name="כותרת" xfId="755"/>
    <cellStyle name="כותרת 1" xfId="756"/>
    <cellStyle name="כותרת 2" xfId="757"/>
    <cellStyle name="כותרת 3" xfId="758"/>
    <cellStyle name="כותרת 4" xfId="759"/>
    <cellStyle name="ניטראלי" xfId="760"/>
    <cellStyle name="סה&quot;כ" xfId="761"/>
    <cellStyle name="פלט" xfId="762"/>
    <cellStyle name="קלט" xfId="763"/>
    <cellStyle name="רע" xfId="764"/>
    <cellStyle name="תא מסומן" xfId="765"/>
    <cellStyle name="תא מקושר" xfId="7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17" activePane="bottomLeft" state="frozen"/>
      <selection pane="topLeft" activeCell="A1" sqref="A1"/>
      <selection pane="bottomLeft" activeCell="D17" sqref="D17"/>
    </sheetView>
  </sheetViews>
  <sheetFormatPr defaultColWidth="9.140625" defaultRowHeight="12.75"/>
  <cols>
    <col min="1" max="1" width="2.00390625" style="127" customWidth="1"/>
    <col min="2" max="2" width="11.00390625" style="127" customWidth="1"/>
    <col min="3" max="3" width="5.140625" style="127" customWidth="1"/>
    <col min="4" max="4" width="73.7109375" style="127" customWidth="1"/>
    <col min="5" max="5" width="16.140625" style="127" customWidth="1"/>
    <col min="6" max="6" width="12.8515625" style="127" customWidth="1"/>
    <col min="7" max="16384" width="9.140625" style="127" customWidth="1"/>
  </cols>
  <sheetData>
    <row r="2" spans="2:5" s="206" customFormat="1" ht="15">
      <c r="B2" s="206" t="s">
        <v>242</v>
      </c>
      <c r="D2" s="203"/>
      <c r="E2" s="207" t="s">
        <v>237</v>
      </c>
    </row>
    <row r="3" spans="2:6" s="206" customFormat="1" ht="15">
      <c r="B3" s="256" t="s">
        <v>243</v>
      </c>
      <c r="C3" s="257"/>
      <c r="D3" s="257"/>
      <c r="E3" s="257"/>
      <c r="F3" s="257"/>
    </row>
    <row r="4" spans="2:3" ht="15">
      <c r="B4" s="128"/>
      <c r="C4" s="128"/>
    </row>
    <row r="5" spans="2:5" ht="18" customHeight="1">
      <c r="B5" s="129"/>
      <c r="C5" s="254" t="s">
        <v>84</v>
      </c>
      <c r="D5" s="255"/>
      <c r="E5" s="255"/>
    </row>
    <row r="6" ht="15.75" thickBot="1">
      <c r="E6" s="166" t="s">
        <v>85</v>
      </c>
    </row>
    <row r="7" spans="2:5" s="135" customFormat="1" ht="30.75" thickBot="1">
      <c r="B7" s="130" t="s">
        <v>86</v>
      </c>
      <c r="C7" s="131" t="s">
        <v>87</v>
      </c>
      <c r="D7" s="132"/>
      <c r="E7" s="133" t="s">
        <v>88</v>
      </c>
    </row>
    <row r="8" spans="3:5" s="135" customFormat="1" ht="6" customHeight="1">
      <c r="C8" s="136"/>
      <c r="E8" s="137"/>
    </row>
    <row r="9" spans="3:5" s="138" customFormat="1" ht="15.75" customHeight="1" thickBot="1">
      <c r="C9" s="252" t="s">
        <v>89</v>
      </c>
      <c r="D9" s="252"/>
      <c r="E9" s="252"/>
    </row>
    <row r="10" spans="2:5" s="142" customFormat="1" ht="15" customHeight="1">
      <c r="B10" s="139" t="s">
        <v>90</v>
      </c>
      <c r="C10" s="140">
        <v>1</v>
      </c>
      <c r="D10" s="141" t="s">
        <v>241</v>
      </c>
      <c r="E10" s="242">
        <v>1835408.6800000002</v>
      </c>
    </row>
    <row r="11" spans="2:5" s="142" customFormat="1" ht="15" customHeight="1">
      <c r="B11" s="143" t="s">
        <v>91</v>
      </c>
      <c r="C11" s="144">
        <v>2</v>
      </c>
      <c r="D11" s="145" t="s">
        <v>92</v>
      </c>
      <c r="E11" s="146">
        <v>11381021.68</v>
      </c>
    </row>
    <row r="12" spans="2:5" s="142" customFormat="1" ht="15" customHeight="1">
      <c r="B12" s="143" t="s">
        <v>93</v>
      </c>
      <c r="C12" s="144">
        <v>3</v>
      </c>
      <c r="D12" s="145" t="s">
        <v>94</v>
      </c>
      <c r="E12" s="146">
        <v>0</v>
      </c>
    </row>
    <row r="13" spans="2:5" s="142" customFormat="1" ht="15" customHeight="1">
      <c r="B13" s="143" t="s">
        <v>95</v>
      </c>
      <c r="C13" s="144">
        <v>4</v>
      </c>
      <c r="D13" s="147" t="s">
        <v>96</v>
      </c>
      <c r="E13" s="146">
        <v>0</v>
      </c>
    </row>
    <row r="14" spans="2:5" s="142" customFormat="1" ht="30">
      <c r="B14" s="143" t="s">
        <v>97</v>
      </c>
      <c r="C14" s="144">
        <v>5</v>
      </c>
      <c r="D14" s="148" t="s">
        <v>98</v>
      </c>
      <c r="E14" s="146">
        <v>0</v>
      </c>
    </row>
    <row r="15" spans="2:5" s="142" customFormat="1" ht="15" customHeight="1">
      <c r="B15" s="143" t="s">
        <v>99</v>
      </c>
      <c r="C15" s="144">
        <v>6</v>
      </c>
      <c r="D15" s="147" t="s">
        <v>100</v>
      </c>
      <c r="E15" s="146">
        <v>716620.3000565271</v>
      </c>
    </row>
    <row r="16" spans="2:5" s="142" customFormat="1" ht="15" customHeight="1">
      <c r="B16" s="143" t="s">
        <v>101</v>
      </c>
      <c r="C16" s="144">
        <v>7</v>
      </c>
      <c r="D16" s="145" t="s">
        <v>102</v>
      </c>
      <c r="E16" s="146">
        <v>68436.22</v>
      </c>
    </row>
    <row r="17" spans="2:5" s="142" customFormat="1" ht="15" customHeight="1">
      <c r="B17" s="143" t="s">
        <v>103</v>
      </c>
      <c r="C17" s="144">
        <v>8</v>
      </c>
      <c r="D17" s="147" t="s">
        <v>104</v>
      </c>
      <c r="E17" s="146"/>
    </row>
    <row r="18" spans="2:5" s="142" customFormat="1" ht="15" customHeight="1">
      <c r="B18" s="143" t="s">
        <v>105</v>
      </c>
      <c r="C18" s="144">
        <v>9</v>
      </c>
      <c r="D18" s="145" t="s">
        <v>106</v>
      </c>
      <c r="E18" s="146">
        <v>0</v>
      </c>
    </row>
    <row r="19" spans="2:5" s="142" customFormat="1" ht="15" customHeight="1">
      <c r="B19" s="143" t="s">
        <v>107</v>
      </c>
      <c r="C19" s="144">
        <v>10</v>
      </c>
      <c r="D19" s="145" t="s">
        <v>108</v>
      </c>
      <c r="E19" s="146">
        <v>0</v>
      </c>
    </row>
    <row r="20" spans="2:5" s="142" customFormat="1" ht="15" customHeight="1">
      <c r="B20" s="143" t="s">
        <v>109</v>
      </c>
      <c r="C20" s="144">
        <v>11</v>
      </c>
      <c r="D20" s="145" t="s">
        <v>110</v>
      </c>
      <c r="E20" s="146">
        <v>0</v>
      </c>
    </row>
    <row r="21" spans="2:5" s="142" customFormat="1" ht="15" customHeight="1">
      <c r="B21" s="143" t="s">
        <v>111</v>
      </c>
      <c r="C21" s="144">
        <v>12</v>
      </c>
      <c r="D21" s="145" t="s">
        <v>112</v>
      </c>
      <c r="E21" s="146">
        <v>253100.28205550177</v>
      </c>
    </row>
    <row r="22" spans="2:5" s="142" customFormat="1" ht="15" customHeight="1">
      <c r="B22" s="143" t="s">
        <v>113</v>
      </c>
      <c r="C22" s="144">
        <v>13</v>
      </c>
      <c r="D22" s="145" t="s">
        <v>114</v>
      </c>
      <c r="E22" s="146">
        <v>65088.01539563762</v>
      </c>
    </row>
    <row r="23" spans="2:5" s="142" customFormat="1" ht="15" customHeight="1">
      <c r="B23" s="143" t="s">
        <v>115</v>
      </c>
      <c r="C23" s="144">
        <v>14</v>
      </c>
      <c r="D23" s="145" t="s">
        <v>116</v>
      </c>
      <c r="E23" s="146">
        <v>23842.59</v>
      </c>
    </row>
    <row r="24" spans="2:5" s="142" customFormat="1" ht="15" customHeight="1">
      <c r="B24" s="143" t="s">
        <v>117</v>
      </c>
      <c r="C24" s="144">
        <v>15</v>
      </c>
      <c r="D24" s="145" t="s">
        <v>118</v>
      </c>
      <c r="E24" s="146">
        <v>0</v>
      </c>
    </row>
    <row r="25" spans="2:5" s="142" customFormat="1" ht="15" customHeight="1">
      <c r="B25" s="143" t="s">
        <v>119</v>
      </c>
      <c r="C25" s="144">
        <v>16</v>
      </c>
      <c r="D25" s="145" t="s">
        <v>120</v>
      </c>
      <c r="E25" s="146">
        <v>51328.64000000001</v>
      </c>
    </row>
    <row r="26" spans="2:5" s="142" customFormat="1" ht="15" customHeight="1">
      <c r="B26" s="143" t="s">
        <v>121</v>
      </c>
      <c r="C26" s="144">
        <v>17</v>
      </c>
      <c r="D26" s="145" t="s">
        <v>122</v>
      </c>
      <c r="E26" s="146">
        <v>1024.2743493093778</v>
      </c>
    </row>
    <row r="27" spans="2:5" s="142" customFormat="1" ht="15" customHeight="1">
      <c r="B27" s="143" t="s">
        <v>123</v>
      </c>
      <c r="C27" s="144">
        <v>18</v>
      </c>
      <c r="D27" s="149" t="s">
        <v>124</v>
      </c>
      <c r="E27" s="146">
        <v>324656.0962375</v>
      </c>
    </row>
    <row r="28" spans="2:5" s="153" customFormat="1" ht="15" customHeight="1" thickBot="1">
      <c r="B28" s="150" t="s">
        <v>125</v>
      </c>
      <c r="C28" s="151">
        <v>19</v>
      </c>
      <c r="D28" s="152" t="s">
        <v>126</v>
      </c>
      <c r="E28" s="243">
        <f>SUM(E10:E27)</f>
        <v>14720526.778094474</v>
      </c>
    </row>
    <row r="29" spans="2:6" s="138" customFormat="1" ht="6" customHeight="1">
      <c r="B29" s="154"/>
      <c r="C29" s="155"/>
      <c r="D29" s="156"/>
      <c r="E29" s="157"/>
      <c r="F29" s="142"/>
    </row>
    <row r="30" spans="2:5" s="138" customFormat="1" ht="15.75" customHeight="1" thickBot="1">
      <c r="B30" s="154"/>
      <c r="C30" s="252" t="s">
        <v>127</v>
      </c>
      <c r="D30" s="252"/>
      <c r="E30" s="252"/>
    </row>
    <row r="31" spans="2:5" s="142" customFormat="1" ht="15" customHeight="1">
      <c r="B31" s="139" t="s">
        <v>128</v>
      </c>
      <c r="C31" s="229">
        <v>20</v>
      </c>
      <c r="D31" s="230" t="s">
        <v>129</v>
      </c>
      <c r="E31" s="240">
        <v>1077038.3613079712</v>
      </c>
    </row>
    <row r="32" spans="2:5" s="142" customFormat="1" ht="15" customHeight="1">
      <c r="B32" s="143" t="s">
        <v>130</v>
      </c>
      <c r="C32" s="231">
        <v>21</v>
      </c>
      <c r="D32" s="232" t="s">
        <v>131</v>
      </c>
      <c r="E32" s="241">
        <v>295570.98</v>
      </c>
    </row>
    <row r="33" spans="2:5" s="142" customFormat="1" ht="15" customHeight="1">
      <c r="B33" s="143" t="s">
        <v>132</v>
      </c>
      <c r="C33" s="231">
        <v>22</v>
      </c>
      <c r="D33" s="147" t="s">
        <v>133</v>
      </c>
      <c r="E33" s="241"/>
    </row>
    <row r="34" spans="2:5" s="142" customFormat="1" ht="15" customHeight="1">
      <c r="B34" s="143" t="s">
        <v>134</v>
      </c>
      <c r="C34" s="231">
        <v>23</v>
      </c>
      <c r="D34" s="232" t="s">
        <v>135</v>
      </c>
      <c r="E34" s="241">
        <v>0</v>
      </c>
    </row>
    <row r="35" spans="2:5" s="142" customFormat="1" ht="15" customHeight="1">
      <c r="B35" s="143" t="s">
        <v>136</v>
      </c>
      <c r="C35" s="231">
        <v>24</v>
      </c>
      <c r="D35" s="232" t="s">
        <v>137</v>
      </c>
      <c r="E35" s="241">
        <v>0</v>
      </c>
    </row>
    <row r="36" spans="2:5" s="142" customFormat="1" ht="15" customHeight="1">
      <c r="B36" s="143" t="s">
        <v>138</v>
      </c>
      <c r="C36" s="231">
        <v>25</v>
      </c>
      <c r="D36" s="232" t="s">
        <v>139</v>
      </c>
      <c r="E36" s="241">
        <v>0</v>
      </c>
    </row>
    <row r="37" spans="2:5" s="142" customFormat="1" ht="15" customHeight="1">
      <c r="B37" s="143" t="s">
        <v>140</v>
      </c>
      <c r="C37" s="231">
        <v>26</v>
      </c>
      <c r="D37" s="232" t="s">
        <v>141</v>
      </c>
      <c r="E37" s="241">
        <v>0</v>
      </c>
    </row>
    <row r="38" spans="2:5" s="142" customFormat="1" ht="15" customHeight="1">
      <c r="B38" s="143" t="s">
        <v>142</v>
      </c>
      <c r="C38" s="231">
        <v>27</v>
      </c>
      <c r="D38" s="232" t="s">
        <v>143</v>
      </c>
      <c r="E38" s="241">
        <v>56026.019186351165</v>
      </c>
    </row>
    <row r="39" spans="2:5" s="142" customFormat="1" ht="15" customHeight="1">
      <c r="B39" s="143" t="s">
        <v>144</v>
      </c>
      <c r="C39" s="231">
        <v>28</v>
      </c>
      <c r="D39" s="232" t="s">
        <v>145</v>
      </c>
      <c r="E39" s="241"/>
    </row>
    <row r="40" spans="2:5" s="142" customFormat="1" ht="15" customHeight="1">
      <c r="B40" s="143" t="s">
        <v>146</v>
      </c>
      <c r="C40" s="231">
        <v>29</v>
      </c>
      <c r="D40" s="232" t="s">
        <v>147</v>
      </c>
      <c r="E40" s="241">
        <v>888641.2965907919</v>
      </c>
    </row>
    <row r="41" spans="2:5" s="153" customFormat="1" ht="15" customHeight="1" thickBot="1">
      <c r="B41" s="150" t="s">
        <v>148</v>
      </c>
      <c r="C41" s="233">
        <v>30</v>
      </c>
      <c r="D41" s="234" t="s">
        <v>149</v>
      </c>
      <c r="E41" s="243">
        <f>SUM(E31:E40)</f>
        <v>2317276.657085114</v>
      </c>
    </row>
    <row r="42" spans="2:5" s="138" customFormat="1" ht="6" customHeight="1">
      <c r="B42" s="160"/>
      <c r="C42" s="161"/>
      <c r="D42" s="156"/>
      <c r="E42" s="157"/>
    </row>
    <row r="43" spans="2:5" s="138" customFormat="1" ht="15.75" customHeight="1" thickBot="1">
      <c r="B43" s="160"/>
      <c r="C43" s="252" t="s">
        <v>150</v>
      </c>
      <c r="D43" s="252"/>
      <c r="E43" s="252"/>
    </row>
    <row r="44" spans="2:5" s="142" customFormat="1" ht="15" customHeight="1">
      <c r="B44" s="139" t="s">
        <v>151</v>
      </c>
      <c r="C44" s="140">
        <v>31</v>
      </c>
      <c r="D44" s="158" t="s">
        <v>152</v>
      </c>
      <c r="E44" s="242">
        <v>10051009</v>
      </c>
    </row>
    <row r="45" spans="2:5" s="142" customFormat="1" ht="15" customHeight="1">
      <c r="B45" s="143" t="s">
        <v>153</v>
      </c>
      <c r="C45" s="144">
        <v>32</v>
      </c>
      <c r="D45" s="159" t="s">
        <v>154</v>
      </c>
      <c r="E45" s="146">
        <v>51009</v>
      </c>
    </row>
    <row r="46" spans="2:5" s="142" customFormat="1" ht="15" customHeight="1">
      <c r="B46" s="143" t="s">
        <v>155</v>
      </c>
      <c r="C46" s="144">
        <v>33</v>
      </c>
      <c r="D46" s="159" t="s">
        <v>156</v>
      </c>
      <c r="E46" s="146"/>
    </row>
    <row r="47" spans="2:5" s="142" customFormat="1" ht="15" customHeight="1">
      <c r="B47" s="143" t="s">
        <v>157</v>
      </c>
      <c r="C47" s="144">
        <v>34</v>
      </c>
      <c r="D47" s="159" t="s">
        <v>158</v>
      </c>
      <c r="E47" s="146">
        <v>1709922.2151821365</v>
      </c>
    </row>
    <row r="48" spans="2:5" s="142" customFormat="1" ht="15" customHeight="1">
      <c r="B48" s="143" t="s">
        <v>159</v>
      </c>
      <c r="C48" s="144">
        <v>35</v>
      </c>
      <c r="D48" s="159" t="s">
        <v>160</v>
      </c>
      <c r="E48" s="146">
        <v>591309.9040144874</v>
      </c>
    </row>
    <row r="49" spans="2:5" s="142" customFormat="1" ht="15" customHeight="1">
      <c r="B49" s="143" t="s">
        <v>161</v>
      </c>
      <c r="C49" s="144">
        <v>36</v>
      </c>
      <c r="D49" s="159" t="s">
        <v>162</v>
      </c>
      <c r="E49" s="146"/>
    </row>
    <row r="50" spans="2:5" s="153" customFormat="1" ht="15" customHeight="1">
      <c r="B50" s="143" t="s">
        <v>163</v>
      </c>
      <c r="C50" s="162">
        <v>37</v>
      </c>
      <c r="D50" s="163" t="s">
        <v>164</v>
      </c>
      <c r="E50" s="244">
        <f>SUM(E44+E45-E46+E47+E48+E49)</f>
        <v>12403250.119196624</v>
      </c>
    </row>
    <row r="51" spans="2:5" s="153" customFormat="1" ht="15" customHeight="1" thickBot="1">
      <c r="B51" s="150" t="s">
        <v>165</v>
      </c>
      <c r="C51" s="164">
        <v>38</v>
      </c>
      <c r="D51" s="165" t="s">
        <v>166</v>
      </c>
      <c r="E51" s="245">
        <f>E41+E50</f>
        <v>14720526.776281737</v>
      </c>
    </row>
    <row r="52" ht="15">
      <c r="E52" s="249"/>
    </row>
    <row r="54" spans="3:5" ht="15">
      <c r="C54" s="253"/>
      <c r="D54" s="253"/>
      <c r="E54" s="253"/>
    </row>
    <row r="55" spans="3:5" ht="15">
      <c r="C55" s="251"/>
      <c r="D55" s="251"/>
      <c r="E55" s="251"/>
    </row>
    <row r="56" spans="3:5" ht="15">
      <c r="C56" s="253"/>
      <c r="D56" s="253"/>
      <c r="E56" s="253"/>
    </row>
    <row r="57" spans="3:5" ht="15">
      <c r="C57" s="251"/>
      <c r="D57" s="251"/>
      <c r="E57" s="251"/>
    </row>
    <row r="58" spans="3:5" ht="15" customHeight="1">
      <c r="C58" s="253"/>
      <c r="D58" s="253"/>
      <c r="E58" s="253"/>
    </row>
    <row r="59" spans="3:5" ht="15">
      <c r="C59" s="251"/>
      <c r="D59" s="251"/>
      <c r="E59" s="251"/>
    </row>
  </sheetData>
  <sheetProtection/>
  <mergeCells count="11">
    <mergeCell ref="C5:E5"/>
    <mergeCell ref="C9:E9"/>
    <mergeCell ref="B3:F3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G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B3" sqref="B3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8515625" style="138" customWidth="1"/>
    <col min="4" max="4" width="81.7109375" style="138" customWidth="1"/>
    <col min="5" max="5" width="15.7109375" style="138" customWidth="1"/>
    <col min="6" max="6" width="9.140625" style="138" customWidth="1"/>
    <col min="7" max="7" width="10.00390625" style="138" bestFit="1" customWidth="1"/>
    <col min="8" max="16384" width="9.140625" style="138" customWidth="1"/>
  </cols>
  <sheetData>
    <row r="1" spans="2:5" ht="15" customHeight="1">
      <c r="B1" s="142" t="s">
        <v>242</v>
      </c>
      <c r="C1" s="142"/>
      <c r="D1" s="167"/>
      <c r="E1" s="204" t="s">
        <v>238</v>
      </c>
    </row>
    <row r="2" spans="2:6" ht="16.5" customHeight="1">
      <c r="B2" s="256" t="s">
        <v>244</v>
      </c>
      <c r="C2" s="256"/>
      <c r="D2" s="256"/>
      <c r="E2" s="256"/>
      <c r="F2" s="256"/>
    </row>
    <row r="3" ht="15" customHeight="1"/>
    <row r="4" spans="4:5" s="168" customFormat="1" ht="12.75" customHeight="1">
      <c r="D4" s="260" t="s">
        <v>167</v>
      </c>
      <c r="E4" s="260"/>
    </row>
    <row r="5" ht="15" customHeight="1" thickBot="1">
      <c r="E5" s="202" t="s">
        <v>85</v>
      </c>
    </row>
    <row r="6" spans="2:5" s="171" customFormat="1" ht="45" customHeight="1" thickBot="1">
      <c r="B6" s="130" t="s">
        <v>86</v>
      </c>
      <c r="C6" s="169" t="s">
        <v>87</v>
      </c>
      <c r="D6" s="170"/>
      <c r="E6" s="134" t="s">
        <v>88</v>
      </c>
    </row>
    <row r="7" spans="3:5" ht="9" customHeight="1">
      <c r="C7" s="142"/>
      <c r="D7" s="142"/>
      <c r="E7" s="172"/>
    </row>
    <row r="8" spans="3:5" ht="15" customHeight="1" thickBot="1">
      <c r="C8" s="258" t="s">
        <v>168</v>
      </c>
      <c r="D8" s="258"/>
      <c r="E8" s="258"/>
    </row>
    <row r="9" spans="2:7" ht="15" customHeight="1">
      <c r="B9" s="173" t="s">
        <v>90</v>
      </c>
      <c r="C9" s="174">
        <v>1</v>
      </c>
      <c r="D9" s="175" t="s">
        <v>169</v>
      </c>
      <c r="E9" s="176">
        <v>2262513.1777777784</v>
      </c>
      <c r="G9" s="248"/>
    </row>
    <row r="10" spans="2:5" ht="15" customHeight="1">
      <c r="B10" s="177" t="s">
        <v>91</v>
      </c>
      <c r="C10" s="178">
        <v>2</v>
      </c>
      <c r="D10" s="179" t="s">
        <v>170</v>
      </c>
      <c r="E10" s="180">
        <v>347325.13</v>
      </c>
    </row>
    <row r="11" spans="2:5" ht="15" customHeight="1">
      <c r="B11" s="177" t="s">
        <v>93</v>
      </c>
      <c r="C11" s="178">
        <v>3</v>
      </c>
      <c r="D11" s="181" t="s">
        <v>171</v>
      </c>
      <c r="E11" s="180">
        <v>355311.50929927384</v>
      </c>
    </row>
    <row r="12" spans="2:5" ht="15" customHeight="1">
      <c r="B12" s="177" t="s">
        <v>95</v>
      </c>
      <c r="C12" s="178">
        <v>4</v>
      </c>
      <c r="D12" s="182" t="s">
        <v>172</v>
      </c>
      <c r="E12" s="180">
        <v>238800.935990368</v>
      </c>
    </row>
    <row r="13" spans="2:5" s="142" customFormat="1" ht="15" customHeight="1">
      <c r="B13" s="177" t="s">
        <v>97</v>
      </c>
      <c r="C13" s="144">
        <v>5</v>
      </c>
      <c r="D13" s="145" t="s">
        <v>173</v>
      </c>
      <c r="E13" s="246">
        <f>E9-E10-E11+E12</f>
        <v>1798677.4744688726</v>
      </c>
    </row>
    <row r="14" spans="2:5" ht="15" customHeight="1">
      <c r="B14" s="177" t="s">
        <v>99</v>
      </c>
      <c r="C14" s="178">
        <v>6</v>
      </c>
      <c r="D14" s="179" t="s">
        <v>174</v>
      </c>
      <c r="E14" s="180">
        <v>245527.66245098045</v>
      </c>
    </row>
    <row r="15" spans="2:5" ht="15" customHeight="1">
      <c r="B15" s="177" t="s">
        <v>101</v>
      </c>
      <c r="C15" s="178">
        <v>7</v>
      </c>
      <c r="D15" s="179" t="s">
        <v>175</v>
      </c>
      <c r="E15" s="180">
        <v>688.7880000000005</v>
      </c>
    </row>
    <row r="16" spans="2:5" ht="15" customHeight="1">
      <c r="B16" s="177" t="s">
        <v>103</v>
      </c>
      <c r="C16" s="178">
        <v>8</v>
      </c>
      <c r="D16" s="181" t="s">
        <v>176</v>
      </c>
      <c r="E16" s="180">
        <v>-4916.568946405227</v>
      </c>
    </row>
    <row r="17" spans="2:5" ht="15" customHeight="1">
      <c r="B17" s="177" t="s">
        <v>105</v>
      </c>
      <c r="C17" s="178">
        <v>9</v>
      </c>
      <c r="D17" s="181" t="s">
        <v>177</v>
      </c>
      <c r="E17" s="180">
        <v>0</v>
      </c>
    </row>
    <row r="18" spans="2:5" ht="15" customHeight="1">
      <c r="B18" s="177" t="s">
        <v>107</v>
      </c>
      <c r="C18" s="178">
        <v>10</v>
      </c>
      <c r="D18" s="181" t="s">
        <v>178</v>
      </c>
      <c r="E18" s="180">
        <v>67872.6</v>
      </c>
    </row>
    <row r="19" spans="2:5" s="142" customFormat="1" ht="15" customHeight="1">
      <c r="B19" s="177" t="s">
        <v>109</v>
      </c>
      <c r="C19" s="144">
        <v>11</v>
      </c>
      <c r="D19" s="145" t="s">
        <v>179</v>
      </c>
      <c r="E19" s="247">
        <f>E14-E15+E16-E17-E18</f>
        <v>172049.70550457522</v>
      </c>
    </row>
    <row r="20" spans="2:5" s="142" customFormat="1" ht="15" customHeight="1">
      <c r="B20" s="177" t="s">
        <v>111</v>
      </c>
      <c r="C20" s="144">
        <v>12</v>
      </c>
      <c r="D20" s="145" t="s">
        <v>180</v>
      </c>
      <c r="E20" s="146"/>
    </row>
    <row r="21" spans="2:5" s="142" customFormat="1" ht="15" customHeight="1">
      <c r="B21" s="177" t="s">
        <v>113</v>
      </c>
      <c r="C21" s="144">
        <v>13</v>
      </c>
      <c r="D21" s="145" t="s">
        <v>181</v>
      </c>
      <c r="E21" s="146">
        <v>-9874.340005578611</v>
      </c>
    </row>
    <row r="22" spans="2:5" s="142" customFormat="1" ht="15" customHeight="1" thickBot="1">
      <c r="B22" s="183" t="s">
        <v>115</v>
      </c>
      <c r="C22" s="184">
        <v>14</v>
      </c>
      <c r="D22" s="185" t="s">
        <v>182</v>
      </c>
      <c r="E22" s="236">
        <f>E13-E19-E20+E21</f>
        <v>1616753.4289587187</v>
      </c>
    </row>
    <row r="23" spans="3:5" ht="9" customHeight="1">
      <c r="C23" s="155"/>
      <c r="D23" s="187"/>
      <c r="E23" s="157"/>
    </row>
    <row r="24" spans="3:5" ht="15" customHeight="1" thickBot="1">
      <c r="C24" s="258" t="s">
        <v>183</v>
      </c>
      <c r="D24" s="258"/>
      <c r="E24" s="258"/>
    </row>
    <row r="25" spans="2:5" ht="15" customHeight="1">
      <c r="B25" s="173" t="s">
        <v>117</v>
      </c>
      <c r="C25" s="174">
        <v>15</v>
      </c>
      <c r="D25" s="175" t="s">
        <v>169</v>
      </c>
      <c r="E25" s="176">
        <v>495</v>
      </c>
    </row>
    <row r="26" spans="2:7" ht="15" customHeight="1">
      <c r="B26" s="177" t="s">
        <v>119</v>
      </c>
      <c r="C26" s="178">
        <v>16</v>
      </c>
      <c r="D26" s="179" t="s">
        <v>170</v>
      </c>
      <c r="E26" s="180">
        <v>0</v>
      </c>
      <c r="G26" s="188"/>
    </row>
    <row r="27" spans="2:7" ht="15" customHeight="1">
      <c r="B27" s="177" t="s">
        <v>121</v>
      </c>
      <c r="C27" s="178">
        <v>17</v>
      </c>
      <c r="D27" s="181" t="s">
        <v>171</v>
      </c>
      <c r="E27" s="180">
        <v>198.57534246575338</v>
      </c>
      <c r="G27" s="188"/>
    </row>
    <row r="28" spans="2:5" ht="15" customHeight="1">
      <c r="B28" s="177" t="s">
        <v>123</v>
      </c>
      <c r="C28" s="178">
        <v>18</v>
      </c>
      <c r="D28" s="181" t="s">
        <v>172</v>
      </c>
      <c r="E28" s="180"/>
    </row>
    <row r="29" spans="2:5" s="142" customFormat="1" ht="15" customHeight="1">
      <c r="B29" s="177" t="s">
        <v>125</v>
      </c>
      <c r="C29" s="144">
        <v>19</v>
      </c>
      <c r="D29" s="145" t="s">
        <v>184</v>
      </c>
      <c r="E29" s="180">
        <f>E25-E26-E27+E28</f>
        <v>296.42465753424665</v>
      </c>
    </row>
    <row r="30" spans="2:7" ht="15" customHeight="1">
      <c r="B30" s="177" t="s">
        <v>128</v>
      </c>
      <c r="C30" s="178">
        <v>20</v>
      </c>
      <c r="D30" s="179" t="s">
        <v>174</v>
      </c>
      <c r="E30" s="180">
        <v>0</v>
      </c>
      <c r="G30" s="188"/>
    </row>
    <row r="31" spans="2:5" ht="15" customHeight="1">
      <c r="B31" s="177" t="s">
        <v>130</v>
      </c>
      <c r="C31" s="178">
        <v>21</v>
      </c>
      <c r="D31" s="179" t="s">
        <v>185</v>
      </c>
      <c r="E31" s="180">
        <v>0</v>
      </c>
    </row>
    <row r="32" spans="2:5" ht="15" customHeight="1">
      <c r="B32" s="177" t="s">
        <v>132</v>
      </c>
      <c r="C32" s="178">
        <v>22</v>
      </c>
      <c r="D32" s="181" t="s">
        <v>176</v>
      </c>
      <c r="E32" s="180">
        <v>0</v>
      </c>
    </row>
    <row r="33" spans="2:5" ht="15" customHeight="1">
      <c r="B33" s="177" t="s">
        <v>134</v>
      </c>
      <c r="C33" s="178">
        <v>23</v>
      </c>
      <c r="D33" s="181" t="s">
        <v>177</v>
      </c>
      <c r="E33" s="180"/>
    </row>
    <row r="34" spans="2:5" ht="15" customHeight="1">
      <c r="B34" s="177" t="s">
        <v>136</v>
      </c>
      <c r="C34" s="178">
        <v>24</v>
      </c>
      <c r="D34" s="181" t="s">
        <v>186</v>
      </c>
      <c r="E34" s="180"/>
    </row>
    <row r="35" spans="2:5" s="142" customFormat="1" ht="15" customHeight="1">
      <c r="B35" s="177" t="s">
        <v>138</v>
      </c>
      <c r="C35" s="144">
        <v>25</v>
      </c>
      <c r="D35" s="145" t="s">
        <v>187</v>
      </c>
      <c r="E35" s="146">
        <v>0</v>
      </c>
    </row>
    <row r="36" spans="2:5" ht="15" customHeight="1">
      <c r="B36" s="177" t="s">
        <v>140</v>
      </c>
      <c r="C36" s="178">
        <v>26</v>
      </c>
      <c r="D36" s="179" t="s">
        <v>188</v>
      </c>
      <c r="E36" s="180"/>
    </row>
    <row r="37" spans="2:5" ht="15" customHeight="1">
      <c r="B37" s="177" t="s">
        <v>142</v>
      </c>
      <c r="C37" s="178">
        <v>27</v>
      </c>
      <c r="D37" s="181" t="s">
        <v>189</v>
      </c>
      <c r="E37" s="180"/>
    </row>
    <row r="38" spans="2:5" s="142" customFormat="1" ht="15" customHeight="1">
      <c r="B38" s="177" t="s">
        <v>144</v>
      </c>
      <c r="C38" s="144">
        <v>28</v>
      </c>
      <c r="D38" s="145" t="s">
        <v>190</v>
      </c>
      <c r="E38" s="146">
        <v>0</v>
      </c>
    </row>
    <row r="39" spans="2:5" s="142" customFormat="1" ht="15" customHeight="1">
      <c r="B39" s="177" t="s">
        <v>146</v>
      </c>
      <c r="C39" s="144">
        <v>29</v>
      </c>
      <c r="D39" s="145" t="s">
        <v>191</v>
      </c>
      <c r="E39" s="146"/>
    </row>
    <row r="40" spans="2:5" s="142" customFormat="1" ht="15" customHeight="1">
      <c r="B40" s="177" t="s">
        <v>148</v>
      </c>
      <c r="C40" s="144">
        <v>30</v>
      </c>
      <c r="D40" s="145" t="s">
        <v>181</v>
      </c>
      <c r="E40" s="146">
        <v>0</v>
      </c>
    </row>
    <row r="41" spans="2:5" s="142" customFormat="1" ht="15" customHeight="1" thickBot="1">
      <c r="B41" s="183" t="s">
        <v>151</v>
      </c>
      <c r="C41" s="184">
        <v>31</v>
      </c>
      <c r="D41" s="185" t="s">
        <v>192</v>
      </c>
      <c r="E41" s="236">
        <f>E29-E35+E38-E39+E40</f>
        <v>296.42465753424665</v>
      </c>
    </row>
    <row r="42" spans="3:5" s="142" customFormat="1" ht="9" customHeight="1" thickBot="1">
      <c r="C42" s="155"/>
      <c r="D42" s="189"/>
      <c r="E42" s="190"/>
    </row>
    <row r="43" spans="2:5" s="142" customFormat="1" ht="15" customHeight="1" thickBot="1">
      <c r="B43" s="191" t="s">
        <v>153</v>
      </c>
      <c r="C43" s="192">
        <v>32</v>
      </c>
      <c r="D43" s="193" t="s">
        <v>193</v>
      </c>
      <c r="E43" s="239">
        <f>E22+E41</f>
        <v>1617049.853616253</v>
      </c>
    </row>
    <row r="44" spans="3:5" ht="9" customHeight="1">
      <c r="C44" s="155"/>
      <c r="D44" s="189"/>
      <c r="E44" s="157"/>
    </row>
    <row r="45" spans="3:5" ht="15" customHeight="1" thickBot="1">
      <c r="C45" s="155"/>
      <c r="D45" s="258" t="s">
        <v>194</v>
      </c>
      <c r="E45" s="258"/>
    </row>
    <row r="46" spans="2:5" ht="15" customHeight="1">
      <c r="B46" s="173" t="s">
        <v>155</v>
      </c>
      <c r="C46" s="174">
        <v>33</v>
      </c>
      <c r="D46" s="194" t="s">
        <v>195</v>
      </c>
      <c r="E46" s="176">
        <v>0</v>
      </c>
    </row>
    <row r="47" spans="2:5" ht="15" customHeight="1">
      <c r="B47" s="177" t="s">
        <v>157</v>
      </c>
      <c r="C47" s="178">
        <v>34</v>
      </c>
      <c r="D47" s="179" t="s">
        <v>196</v>
      </c>
      <c r="E47" s="180">
        <v>0</v>
      </c>
    </row>
    <row r="48" spans="2:5" ht="15" customHeight="1">
      <c r="B48" s="177" t="s">
        <v>159</v>
      </c>
      <c r="C48" s="178">
        <v>35</v>
      </c>
      <c r="D48" s="179" t="s">
        <v>197</v>
      </c>
      <c r="E48" s="180">
        <v>0</v>
      </c>
    </row>
    <row r="49" spans="2:5" s="142" customFormat="1" ht="15" customHeight="1" thickBot="1">
      <c r="B49" s="183" t="s">
        <v>161</v>
      </c>
      <c r="C49" s="184">
        <v>36</v>
      </c>
      <c r="D49" s="185" t="s">
        <v>198</v>
      </c>
      <c r="E49" s="186">
        <f>E46-E47-E48</f>
        <v>0</v>
      </c>
    </row>
    <row r="50" spans="3:5" ht="8.25" customHeight="1">
      <c r="C50" s="155"/>
      <c r="D50" s="187"/>
      <c r="E50" s="157"/>
    </row>
    <row r="51" spans="3:5" ht="15" customHeight="1" thickBot="1">
      <c r="C51" s="258" t="s">
        <v>199</v>
      </c>
      <c r="D51" s="258"/>
      <c r="E51" s="258"/>
    </row>
    <row r="52" spans="2:5" ht="15" customHeight="1">
      <c r="B52" s="173" t="s">
        <v>163</v>
      </c>
      <c r="C52" s="174">
        <v>37</v>
      </c>
      <c r="D52" s="175" t="s">
        <v>200</v>
      </c>
      <c r="E52" s="176">
        <v>483199.5299999999</v>
      </c>
    </row>
    <row r="53" spans="2:5" ht="15" customHeight="1">
      <c r="B53" s="177" t="s">
        <v>165</v>
      </c>
      <c r="C53" s="178">
        <v>38</v>
      </c>
      <c r="D53" s="181" t="s">
        <v>201</v>
      </c>
      <c r="E53" s="180">
        <v>0</v>
      </c>
    </row>
    <row r="54" spans="2:5" ht="15" customHeight="1">
      <c r="B54" s="177" t="s">
        <v>202</v>
      </c>
      <c r="C54" s="178">
        <v>39</v>
      </c>
      <c r="D54" s="181" t="s">
        <v>203</v>
      </c>
      <c r="E54" s="180">
        <v>0</v>
      </c>
    </row>
    <row r="55" spans="2:5" ht="15" customHeight="1">
      <c r="B55" s="177" t="s">
        <v>204</v>
      </c>
      <c r="C55" s="178">
        <v>40</v>
      </c>
      <c r="D55" s="181" t="s">
        <v>205</v>
      </c>
      <c r="E55" s="180">
        <v>0</v>
      </c>
    </row>
    <row r="56" spans="2:5" ht="15" customHeight="1">
      <c r="B56" s="177" t="s">
        <v>206</v>
      </c>
      <c r="C56" s="178">
        <v>41</v>
      </c>
      <c r="D56" s="181" t="s">
        <v>108</v>
      </c>
      <c r="E56" s="180">
        <v>0</v>
      </c>
    </row>
    <row r="57" spans="2:5" ht="15" customHeight="1">
      <c r="B57" s="177" t="s">
        <v>207</v>
      </c>
      <c r="C57" s="178">
        <v>42</v>
      </c>
      <c r="D57" s="181" t="s">
        <v>110</v>
      </c>
      <c r="E57" s="180">
        <v>0</v>
      </c>
    </row>
    <row r="58" spans="2:5" ht="15" customHeight="1">
      <c r="B58" s="177" t="s">
        <v>208</v>
      </c>
      <c r="C58" s="178">
        <v>43</v>
      </c>
      <c r="D58" s="181" t="s">
        <v>118</v>
      </c>
      <c r="E58" s="180">
        <v>0</v>
      </c>
    </row>
    <row r="59" spans="2:5" ht="15" customHeight="1">
      <c r="B59" s="177" t="s">
        <v>209</v>
      </c>
      <c r="C59" s="178">
        <v>44</v>
      </c>
      <c r="D59" s="181" t="s">
        <v>210</v>
      </c>
      <c r="E59" s="180">
        <v>0</v>
      </c>
    </row>
    <row r="60" spans="2:5" ht="15" customHeight="1">
      <c r="B60" s="177" t="s">
        <v>211</v>
      </c>
      <c r="C60" s="178">
        <v>45</v>
      </c>
      <c r="D60" s="181" t="s">
        <v>212</v>
      </c>
      <c r="E60" s="180"/>
    </row>
    <row r="61" spans="2:5" s="187" customFormat="1" ht="15" customHeight="1" thickBot="1">
      <c r="B61" s="183" t="s">
        <v>213</v>
      </c>
      <c r="C61" s="195">
        <v>46</v>
      </c>
      <c r="D61" s="196" t="s">
        <v>214</v>
      </c>
      <c r="E61" s="236">
        <f>SUM(E52:E60)</f>
        <v>483199.5299999999</v>
      </c>
    </row>
    <row r="62" spans="3:5" s="187" customFormat="1" ht="9" customHeight="1">
      <c r="C62" s="155"/>
      <c r="E62" s="190"/>
    </row>
    <row r="63" spans="3:5" s="187" customFormat="1" ht="15" customHeight="1" thickBot="1">
      <c r="C63" s="259" t="s">
        <v>215</v>
      </c>
      <c r="D63" s="259"/>
      <c r="E63" s="259"/>
    </row>
    <row r="64" spans="2:5" ht="15" customHeight="1">
      <c r="B64" s="173" t="s">
        <v>216</v>
      </c>
      <c r="C64" s="174">
        <v>47</v>
      </c>
      <c r="D64" s="175" t="s">
        <v>217</v>
      </c>
      <c r="E64" s="176">
        <v>625607.55</v>
      </c>
    </row>
    <row r="65" spans="2:5" ht="15" customHeight="1">
      <c r="B65" s="177" t="s">
        <v>218</v>
      </c>
      <c r="C65" s="178">
        <v>48</v>
      </c>
      <c r="D65" s="181" t="s">
        <v>219</v>
      </c>
      <c r="E65" s="180">
        <v>75456.09</v>
      </c>
    </row>
    <row r="66" spans="2:5" ht="15" customHeight="1">
      <c r="B66" s="177" t="s">
        <v>220</v>
      </c>
      <c r="C66" s="178">
        <v>49</v>
      </c>
      <c r="D66" s="181" t="s">
        <v>221</v>
      </c>
      <c r="E66" s="180">
        <v>19276.95469386039</v>
      </c>
    </row>
    <row r="67" spans="2:5" ht="15" customHeight="1">
      <c r="B67" s="177" t="s">
        <v>222</v>
      </c>
      <c r="C67" s="178">
        <v>50</v>
      </c>
      <c r="D67" s="181" t="s">
        <v>223</v>
      </c>
      <c r="E67" s="180">
        <v>63944.92</v>
      </c>
    </row>
    <row r="68" spans="2:5" ht="15" customHeight="1">
      <c r="B68" s="177" t="s">
        <v>224</v>
      </c>
      <c r="C68" s="178">
        <v>51</v>
      </c>
      <c r="D68" s="181" t="s">
        <v>225</v>
      </c>
      <c r="E68" s="180">
        <v>1238.362964845719</v>
      </c>
    </row>
    <row r="69" spans="2:5" ht="15" customHeight="1">
      <c r="B69" s="177" t="s">
        <v>226</v>
      </c>
      <c r="C69" s="178">
        <v>52</v>
      </c>
      <c r="D69" s="181" t="s">
        <v>227</v>
      </c>
      <c r="E69" s="180"/>
    </row>
    <row r="70" spans="2:5" ht="15" customHeight="1" thickBot="1">
      <c r="B70" s="197" t="s">
        <v>228</v>
      </c>
      <c r="C70" s="198">
        <v>53</v>
      </c>
      <c r="D70" s="199" t="s">
        <v>229</v>
      </c>
      <c r="E70" s="200">
        <v>-619066.7953522673</v>
      </c>
    </row>
    <row r="71" spans="3:5" ht="9" customHeight="1" thickBot="1">
      <c r="C71" s="161"/>
      <c r="D71" s="188"/>
      <c r="E71" s="201"/>
    </row>
    <row r="72" spans="2:5" s="142" customFormat="1" ht="15" customHeight="1">
      <c r="B72" s="173" t="s">
        <v>230</v>
      </c>
      <c r="C72" s="140">
        <v>54</v>
      </c>
      <c r="D72" s="141" t="s">
        <v>231</v>
      </c>
      <c r="E72" s="238">
        <f>E43+E49+E61-E64-E65-E66-E67-E68-E69+E70</f>
        <v>695658.7106052793</v>
      </c>
    </row>
    <row r="73" spans="2:5" s="142" customFormat="1" ht="15" customHeight="1">
      <c r="B73" s="177" t="s">
        <v>232</v>
      </c>
      <c r="C73" s="144">
        <v>55</v>
      </c>
      <c r="D73" s="145" t="s">
        <v>233</v>
      </c>
      <c r="E73" s="146">
        <f>E72*0.15</f>
        <v>104348.8065907919</v>
      </c>
    </row>
    <row r="74" spans="2:5" s="142" customFormat="1" ht="15" customHeight="1" thickBot="1">
      <c r="B74" s="183" t="s">
        <v>234</v>
      </c>
      <c r="C74" s="184">
        <v>56</v>
      </c>
      <c r="D74" s="185" t="s">
        <v>235</v>
      </c>
      <c r="E74" s="237">
        <f>E72-E73</f>
        <v>591309.9040144874</v>
      </c>
    </row>
    <row r="75" ht="15">
      <c r="D75" s="187"/>
    </row>
    <row r="76" spans="3:5" ht="15">
      <c r="C76" s="253"/>
      <c r="D76" s="253"/>
      <c r="E76" s="253"/>
    </row>
    <row r="77" spans="3:5" ht="15">
      <c r="C77" s="251"/>
      <c r="D77" s="251"/>
      <c r="E77" s="251"/>
    </row>
    <row r="78" spans="3:5" ht="15">
      <c r="C78" s="253"/>
      <c r="D78" s="253"/>
      <c r="E78" s="253"/>
    </row>
    <row r="79" spans="3:5" ht="15">
      <c r="C79" s="251"/>
      <c r="D79" s="251"/>
      <c r="E79" s="251"/>
    </row>
    <row r="80" spans="3:5" ht="15">
      <c r="C80" s="253"/>
      <c r="D80" s="253"/>
      <c r="E80" s="253"/>
    </row>
    <row r="81" spans="3:5" ht="15">
      <c r="C81" s="251"/>
      <c r="D81" s="251"/>
      <c r="E81" s="251"/>
    </row>
  </sheetData>
  <sheetProtection/>
  <mergeCells count="13">
    <mergeCell ref="D4:E4"/>
    <mergeCell ref="C8:E8"/>
    <mergeCell ref="C78:E78"/>
    <mergeCell ref="C79:E79"/>
    <mergeCell ref="B2:F2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1"/>
  <sheetViews>
    <sheetView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1" sqref="C11"/>
    </sheetView>
  </sheetViews>
  <sheetFormatPr defaultColWidth="9.140625" defaultRowHeight="12.75"/>
  <cols>
    <col min="1" max="1" width="5.8515625" style="1" customWidth="1"/>
    <col min="2" max="2" width="49.57421875" style="1" customWidth="1"/>
    <col min="3" max="3" width="6.00390625" style="1" bestFit="1" customWidth="1"/>
    <col min="4" max="6" width="7.7109375" style="1" bestFit="1" customWidth="1"/>
    <col min="7" max="7" width="13.28125" style="1" customWidth="1"/>
    <col min="8" max="8" width="19.140625" style="1" customWidth="1"/>
    <col min="9" max="9" width="9.421875" style="1" customWidth="1"/>
    <col min="10" max="10" width="10.00390625" style="1" customWidth="1"/>
    <col min="11" max="11" width="9.00390625" style="1" bestFit="1" customWidth="1"/>
    <col min="12" max="12" width="8.7109375" style="1" bestFit="1" customWidth="1"/>
    <col min="13" max="13" width="6.8515625" style="1" bestFit="1" customWidth="1"/>
    <col min="14" max="14" width="10.421875" style="1" customWidth="1"/>
    <col min="15" max="15" width="12.140625" style="1" customWidth="1"/>
    <col min="16" max="17" width="10.28125" style="1" customWidth="1"/>
    <col min="18" max="27" width="9.140625" style="1" customWidth="1"/>
    <col min="28" max="28" width="3.00390625" style="1" customWidth="1"/>
    <col min="29" max="32" width="9.140625" style="1" customWidth="1"/>
    <col min="33" max="34" width="10.28125" style="1" customWidth="1"/>
    <col min="35" max="36" width="10.7109375" style="1" customWidth="1"/>
    <col min="37" max="16384" width="9.140625" style="1" customWidth="1"/>
  </cols>
  <sheetData>
    <row r="1" spans="1:5" ht="15">
      <c r="A1" s="265" t="s">
        <v>236</v>
      </c>
      <c r="B1" s="265"/>
      <c r="C1" s="225"/>
      <c r="D1" s="225"/>
      <c r="E1" s="225"/>
    </row>
    <row r="2" ht="15">
      <c r="A2" s="205" t="s">
        <v>240</v>
      </c>
    </row>
    <row r="3" ht="15">
      <c r="A3" s="205" t="s">
        <v>242</v>
      </c>
    </row>
    <row r="4" ht="15" customHeight="1">
      <c r="A4" s="205" t="s">
        <v>245</v>
      </c>
    </row>
    <row r="6" spans="3:38" ht="15" customHeight="1">
      <c r="C6" s="279" t="s">
        <v>82</v>
      </c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C6" s="281" t="s">
        <v>83</v>
      </c>
      <c r="AD6" s="281"/>
      <c r="AE6" s="281"/>
      <c r="AF6" s="281"/>
      <c r="AG6" s="281"/>
      <c r="AH6" s="281"/>
      <c r="AI6" s="281"/>
      <c r="AJ6" s="281"/>
      <c r="AK6" s="281"/>
      <c r="AL6" s="281"/>
    </row>
    <row r="7" spans="3:38" ht="15.75" customHeight="1" thickBot="1"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C7" s="282"/>
      <c r="AD7" s="282"/>
      <c r="AE7" s="282"/>
      <c r="AF7" s="282"/>
      <c r="AG7" s="282"/>
      <c r="AH7" s="282"/>
      <c r="AI7" s="282"/>
      <c r="AJ7" s="282"/>
      <c r="AK7" s="282"/>
      <c r="AL7" s="282"/>
    </row>
    <row r="8" spans="1:38" ht="89.25" customHeight="1">
      <c r="A8" s="266" t="s">
        <v>23</v>
      </c>
      <c r="B8" s="269" t="s">
        <v>70</v>
      </c>
      <c r="C8" s="273" t="s">
        <v>22</v>
      </c>
      <c r="D8" s="263"/>
      <c r="E8" s="263"/>
      <c r="F8" s="263"/>
      <c r="G8" s="263"/>
      <c r="H8" s="263" t="s">
        <v>239</v>
      </c>
      <c r="I8" s="263" t="s">
        <v>71</v>
      </c>
      <c r="J8" s="263"/>
      <c r="K8" s="263" t="s">
        <v>72</v>
      </c>
      <c r="L8" s="263"/>
      <c r="M8" s="263"/>
      <c r="N8" s="263"/>
      <c r="O8" s="263"/>
      <c r="P8" s="263" t="s">
        <v>73</v>
      </c>
      <c r="Q8" s="263"/>
      <c r="R8" s="263" t="s">
        <v>74</v>
      </c>
      <c r="S8" s="263"/>
      <c r="T8" s="263"/>
      <c r="U8" s="263"/>
      <c r="V8" s="263"/>
      <c r="W8" s="263"/>
      <c r="X8" s="263"/>
      <c r="Y8" s="263"/>
      <c r="Z8" s="263" t="s">
        <v>77</v>
      </c>
      <c r="AA8" s="274"/>
      <c r="AC8" s="288" t="s">
        <v>71</v>
      </c>
      <c r="AD8" s="283"/>
      <c r="AE8" s="283" t="s">
        <v>72</v>
      </c>
      <c r="AF8" s="283"/>
      <c r="AG8" s="283" t="s">
        <v>78</v>
      </c>
      <c r="AH8" s="283"/>
      <c r="AI8" s="283" t="s">
        <v>79</v>
      </c>
      <c r="AJ8" s="283"/>
      <c r="AK8" s="283" t="s">
        <v>77</v>
      </c>
      <c r="AL8" s="269"/>
    </row>
    <row r="9" spans="1:38" ht="50.25" customHeight="1">
      <c r="A9" s="267"/>
      <c r="B9" s="270"/>
      <c r="C9" s="272" t="s">
        <v>15</v>
      </c>
      <c r="D9" s="264"/>
      <c r="E9" s="264"/>
      <c r="F9" s="264"/>
      <c r="G9" s="250" t="s">
        <v>16</v>
      </c>
      <c r="H9" s="275"/>
      <c r="I9" s="261" t="s">
        <v>0</v>
      </c>
      <c r="J9" s="261" t="s">
        <v>1</v>
      </c>
      <c r="K9" s="264" t="s">
        <v>0</v>
      </c>
      <c r="L9" s="264"/>
      <c r="M9" s="264"/>
      <c r="N9" s="264"/>
      <c r="O9" s="226" t="s">
        <v>1</v>
      </c>
      <c r="P9" s="261" t="s">
        <v>80</v>
      </c>
      <c r="Q9" s="261" t="s">
        <v>81</v>
      </c>
      <c r="R9" s="264" t="s">
        <v>75</v>
      </c>
      <c r="S9" s="264"/>
      <c r="T9" s="264"/>
      <c r="U9" s="264"/>
      <c r="V9" s="264" t="s">
        <v>76</v>
      </c>
      <c r="W9" s="264"/>
      <c r="X9" s="264"/>
      <c r="Y9" s="264"/>
      <c r="Z9" s="261" t="s">
        <v>17</v>
      </c>
      <c r="AA9" s="291" t="s">
        <v>18</v>
      </c>
      <c r="AC9" s="289" t="s">
        <v>0</v>
      </c>
      <c r="AD9" s="284" t="s">
        <v>1</v>
      </c>
      <c r="AE9" s="284" t="s">
        <v>0</v>
      </c>
      <c r="AF9" s="284" t="s">
        <v>1</v>
      </c>
      <c r="AG9" s="284" t="s">
        <v>80</v>
      </c>
      <c r="AH9" s="284" t="s">
        <v>81</v>
      </c>
      <c r="AI9" s="284" t="s">
        <v>75</v>
      </c>
      <c r="AJ9" s="284" t="s">
        <v>76</v>
      </c>
      <c r="AK9" s="284" t="s">
        <v>17</v>
      </c>
      <c r="AL9" s="286" t="s">
        <v>18</v>
      </c>
    </row>
    <row r="10" spans="1:38" ht="102.75" customHeight="1" thickBot="1">
      <c r="A10" s="268"/>
      <c r="B10" s="271"/>
      <c r="C10" s="227" t="s">
        <v>19</v>
      </c>
      <c r="D10" s="228" t="s">
        <v>20</v>
      </c>
      <c r="E10" s="228" t="s">
        <v>21</v>
      </c>
      <c r="F10" s="228" t="s">
        <v>10</v>
      </c>
      <c r="G10" s="250" t="s">
        <v>10</v>
      </c>
      <c r="H10" s="276"/>
      <c r="I10" s="262"/>
      <c r="J10" s="262"/>
      <c r="K10" s="228" t="s">
        <v>19</v>
      </c>
      <c r="L10" s="228" t="s">
        <v>20</v>
      </c>
      <c r="M10" s="228" t="s">
        <v>21</v>
      </c>
      <c r="N10" s="228" t="s">
        <v>10</v>
      </c>
      <c r="O10" s="228" t="s">
        <v>10</v>
      </c>
      <c r="P10" s="262"/>
      <c r="Q10" s="262"/>
      <c r="R10" s="228" t="s">
        <v>19</v>
      </c>
      <c r="S10" s="228" t="s">
        <v>20</v>
      </c>
      <c r="T10" s="228" t="s">
        <v>21</v>
      </c>
      <c r="U10" s="228" t="s">
        <v>10</v>
      </c>
      <c r="V10" s="228" t="s">
        <v>19</v>
      </c>
      <c r="W10" s="228" t="s">
        <v>20</v>
      </c>
      <c r="X10" s="228" t="s">
        <v>21</v>
      </c>
      <c r="Y10" s="228" t="s">
        <v>10</v>
      </c>
      <c r="Z10" s="262"/>
      <c r="AA10" s="292"/>
      <c r="AC10" s="290"/>
      <c r="AD10" s="285"/>
      <c r="AE10" s="285"/>
      <c r="AF10" s="285"/>
      <c r="AG10" s="285"/>
      <c r="AH10" s="285"/>
      <c r="AI10" s="285"/>
      <c r="AJ10" s="285"/>
      <c r="AK10" s="285"/>
      <c r="AL10" s="287"/>
    </row>
    <row r="11" spans="1:38" ht="24.75" customHeight="1" thickBot="1">
      <c r="A11" s="10" t="s">
        <v>24</v>
      </c>
      <c r="B11" s="2" t="s">
        <v>25</v>
      </c>
      <c r="C11" s="19">
        <f>SUM(C12:C15)</f>
        <v>0</v>
      </c>
      <c r="D11" s="61">
        <f>SUM(D12:D15)</f>
        <v>17</v>
      </c>
      <c r="E11" s="61">
        <f>SUM(E12:E15)</f>
        <v>0</v>
      </c>
      <c r="F11" s="61">
        <f>SUM(F12:F15)</f>
        <v>17</v>
      </c>
      <c r="G11" s="61">
        <f>SUM(G12:G15)</f>
        <v>16</v>
      </c>
      <c r="H11" s="42">
        <f>SUM(H12:H15)</f>
        <v>0</v>
      </c>
      <c r="I11" s="61">
        <f>SUM(I12:I15)</f>
        <v>494.9995890410959</v>
      </c>
      <c r="J11" s="61">
        <f>SUM(J12:J15)</f>
        <v>0</v>
      </c>
      <c r="K11" s="61">
        <f>SUM(K12:K15)</f>
        <v>0</v>
      </c>
      <c r="L11" s="61">
        <f>SUM(L12:L15)</f>
        <v>495</v>
      </c>
      <c r="M11" s="61">
        <f>SUM(M12:M15)</f>
        <v>0</v>
      </c>
      <c r="N11" s="70">
        <f>SUM(N12:N15)</f>
        <v>495</v>
      </c>
      <c r="O11" s="61">
        <f aca="true" t="shared" si="0" ref="O11:T11">SUM(O12:O15)</f>
        <v>0</v>
      </c>
      <c r="P11" s="61">
        <f t="shared" si="0"/>
        <v>296.4242465753426</v>
      </c>
      <c r="Q11" s="61">
        <f t="shared" si="0"/>
        <v>296.4242465753426</v>
      </c>
      <c r="R11" s="61">
        <f t="shared" si="0"/>
        <v>0</v>
      </c>
      <c r="S11" s="61">
        <f t="shared" si="0"/>
        <v>0</v>
      </c>
      <c r="T11" s="61">
        <f t="shared" si="0"/>
        <v>0</v>
      </c>
      <c r="U11" s="61">
        <f>SUM(U12:U15)</f>
        <v>0</v>
      </c>
      <c r="V11" s="61">
        <f>SUM(V12:V15)</f>
        <v>0</v>
      </c>
      <c r="W11" s="61">
        <f>SUM(W12:W15)</f>
        <v>0</v>
      </c>
      <c r="X11" s="61">
        <f>SUM(X12:X15)</f>
        <v>0</v>
      </c>
      <c r="Y11" s="61">
        <f>SUM(Y12:Y15)</f>
        <v>0</v>
      </c>
      <c r="Z11" s="61">
        <f>SUM(Z12:Z15)</f>
        <v>0</v>
      </c>
      <c r="AA11" s="84">
        <f>SUM(AA12:AA15)</f>
        <v>0</v>
      </c>
      <c r="AC11" s="83">
        <f aca="true" t="shared" si="1" ref="AC11:AL11">SUM(AC12:AC15)</f>
        <v>0</v>
      </c>
      <c r="AD11" s="61">
        <f t="shared" si="1"/>
        <v>0</v>
      </c>
      <c r="AE11" s="61">
        <f t="shared" si="1"/>
        <v>0</v>
      </c>
      <c r="AF11" s="61">
        <f t="shared" si="1"/>
        <v>0</v>
      </c>
      <c r="AG11" s="61">
        <f t="shared" si="1"/>
        <v>0</v>
      </c>
      <c r="AH11" s="61">
        <f t="shared" si="1"/>
        <v>0</v>
      </c>
      <c r="AI11" s="61">
        <f t="shared" si="1"/>
        <v>0</v>
      </c>
      <c r="AJ11" s="61">
        <f t="shared" si="1"/>
        <v>0</v>
      </c>
      <c r="AK11" s="61">
        <f t="shared" si="1"/>
        <v>0</v>
      </c>
      <c r="AL11" s="84">
        <f t="shared" si="1"/>
        <v>0</v>
      </c>
    </row>
    <row r="12" spans="1:38" s="3" customFormat="1" ht="24.75" customHeight="1">
      <c r="A12" s="14"/>
      <c r="B12" s="34" t="s">
        <v>26</v>
      </c>
      <c r="C12" s="118"/>
      <c r="D12" s="86">
        <v>17</v>
      </c>
      <c r="E12" s="86"/>
      <c r="F12" s="57">
        <f>SUM(C12:E12)</f>
        <v>17</v>
      </c>
      <c r="G12" s="86">
        <v>16</v>
      </c>
      <c r="H12" s="41"/>
      <c r="I12" s="86">
        <v>494.9995890410959</v>
      </c>
      <c r="J12" s="86">
        <v>0</v>
      </c>
      <c r="K12" s="86"/>
      <c r="L12" s="86">
        <v>495</v>
      </c>
      <c r="M12" s="86"/>
      <c r="N12" s="71">
        <f>SUM(K12:M12)</f>
        <v>495</v>
      </c>
      <c r="O12" s="86"/>
      <c r="P12" s="208">
        <v>296.4242465753426</v>
      </c>
      <c r="Q12" s="86">
        <v>296.4242465753426</v>
      </c>
      <c r="R12" s="86"/>
      <c r="S12" s="86"/>
      <c r="T12" s="86"/>
      <c r="U12" s="57">
        <f>SUM(R12:T12)</f>
        <v>0</v>
      </c>
      <c r="V12" s="86"/>
      <c r="W12" s="86"/>
      <c r="X12" s="86"/>
      <c r="Y12" s="57">
        <f>SUM(V12:X12)</f>
        <v>0</v>
      </c>
      <c r="Z12" s="86">
        <v>0</v>
      </c>
      <c r="AA12" s="87">
        <v>0</v>
      </c>
      <c r="AC12" s="85"/>
      <c r="AD12" s="86"/>
      <c r="AE12" s="86"/>
      <c r="AF12" s="86"/>
      <c r="AG12" s="86"/>
      <c r="AH12" s="86"/>
      <c r="AI12" s="86"/>
      <c r="AJ12" s="86"/>
      <c r="AK12" s="86"/>
      <c r="AL12" s="87"/>
    </row>
    <row r="13" spans="1:38" ht="24.75" customHeight="1">
      <c r="A13" s="15"/>
      <c r="B13" s="82" t="s">
        <v>27</v>
      </c>
      <c r="C13" s="119"/>
      <c r="D13" s="89"/>
      <c r="E13" s="89"/>
      <c r="F13" s="58">
        <f>SUM(C13:E13)</f>
        <v>0</v>
      </c>
      <c r="G13" s="89">
        <v>0</v>
      </c>
      <c r="H13" s="120"/>
      <c r="I13" s="89">
        <v>0</v>
      </c>
      <c r="J13" s="89">
        <v>0</v>
      </c>
      <c r="K13" s="89"/>
      <c r="L13" s="89"/>
      <c r="M13" s="89"/>
      <c r="N13" s="72">
        <f>SUM(K13:M13)</f>
        <v>0</v>
      </c>
      <c r="O13" s="89"/>
      <c r="P13" s="89">
        <v>0</v>
      </c>
      <c r="Q13" s="89">
        <v>0</v>
      </c>
      <c r="R13" s="89"/>
      <c r="S13" s="89"/>
      <c r="T13" s="89"/>
      <c r="U13" s="58">
        <f>SUM(R13:T13)</f>
        <v>0</v>
      </c>
      <c r="V13" s="89"/>
      <c r="W13" s="89"/>
      <c r="X13" s="89"/>
      <c r="Y13" s="58">
        <f>SUM(V13:X13)</f>
        <v>0</v>
      </c>
      <c r="Z13" s="89">
        <v>0</v>
      </c>
      <c r="AA13" s="90">
        <v>0</v>
      </c>
      <c r="AC13" s="88"/>
      <c r="AD13" s="89"/>
      <c r="AE13" s="89"/>
      <c r="AF13" s="89"/>
      <c r="AG13" s="89"/>
      <c r="AH13" s="89"/>
      <c r="AI13" s="89"/>
      <c r="AJ13" s="89"/>
      <c r="AK13" s="89"/>
      <c r="AL13" s="90"/>
    </row>
    <row r="14" spans="1:38" ht="24.75" customHeight="1">
      <c r="A14" s="15"/>
      <c r="B14" s="82" t="s">
        <v>28</v>
      </c>
      <c r="C14" s="119"/>
      <c r="D14" s="89"/>
      <c r="E14" s="89"/>
      <c r="F14" s="58">
        <f>SUM(C14:E14)</f>
        <v>0</v>
      </c>
      <c r="G14" s="89">
        <v>0</v>
      </c>
      <c r="H14" s="120"/>
      <c r="I14" s="89">
        <v>0</v>
      </c>
      <c r="J14" s="89">
        <v>0</v>
      </c>
      <c r="K14" s="89"/>
      <c r="L14" s="89"/>
      <c r="M14" s="89"/>
      <c r="N14" s="72">
        <f>SUM(K14:M14)</f>
        <v>0</v>
      </c>
      <c r="O14" s="89"/>
      <c r="P14" s="89">
        <v>0</v>
      </c>
      <c r="Q14" s="89">
        <v>0</v>
      </c>
      <c r="R14" s="89"/>
      <c r="S14" s="89"/>
      <c r="T14" s="89"/>
      <c r="U14" s="58">
        <f>SUM(R14:T14)</f>
        <v>0</v>
      </c>
      <c r="V14" s="89"/>
      <c r="W14" s="89"/>
      <c r="X14" s="89"/>
      <c r="Y14" s="58">
        <f>SUM(V14:X14)</f>
        <v>0</v>
      </c>
      <c r="Z14" s="89">
        <v>0</v>
      </c>
      <c r="AA14" s="90">
        <v>0</v>
      </c>
      <c r="AC14" s="88"/>
      <c r="AD14" s="89"/>
      <c r="AE14" s="89"/>
      <c r="AF14" s="89"/>
      <c r="AG14" s="89"/>
      <c r="AH14" s="89"/>
      <c r="AI14" s="89"/>
      <c r="AJ14" s="89"/>
      <c r="AK14" s="89"/>
      <c r="AL14" s="90"/>
    </row>
    <row r="15" spans="1:38" ht="24.75" customHeight="1" thickBot="1">
      <c r="A15" s="16"/>
      <c r="B15" s="35" t="s">
        <v>29</v>
      </c>
      <c r="C15" s="20"/>
      <c r="D15" s="92"/>
      <c r="E15" s="92"/>
      <c r="F15" s="59">
        <f>SUM(C15:E15)</f>
        <v>0</v>
      </c>
      <c r="G15" s="92">
        <v>0</v>
      </c>
      <c r="H15" s="43"/>
      <c r="I15" s="92">
        <v>0</v>
      </c>
      <c r="J15" s="92">
        <v>0</v>
      </c>
      <c r="K15" s="92"/>
      <c r="L15" s="92"/>
      <c r="M15" s="92"/>
      <c r="N15" s="73">
        <f>SUM(K15:M15)</f>
        <v>0</v>
      </c>
      <c r="O15" s="92"/>
      <c r="P15" s="92">
        <v>0</v>
      </c>
      <c r="Q15" s="92">
        <v>0</v>
      </c>
      <c r="R15" s="92"/>
      <c r="S15" s="92"/>
      <c r="T15" s="92"/>
      <c r="U15" s="59">
        <f>SUM(R15:T15)</f>
        <v>0</v>
      </c>
      <c r="V15" s="92"/>
      <c r="W15" s="92"/>
      <c r="X15" s="92"/>
      <c r="Y15" s="59">
        <f>SUM(V15:X15)</f>
        <v>0</v>
      </c>
      <c r="Z15" s="92">
        <v>0</v>
      </c>
      <c r="AA15" s="93">
        <v>0</v>
      </c>
      <c r="AC15" s="91"/>
      <c r="AD15" s="92"/>
      <c r="AE15" s="92"/>
      <c r="AF15" s="92"/>
      <c r="AG15" s="92"/>
      <c r="AH15" s="92"/>
      <c r="AI15" s="92"/>
      <c r="AJ15" s="92"/>
      <c r="AK15" s="92"/>
      <c r="AL15" s="93"/>
    </row>
    <row r="16" spans="1:38" ht="24.75" customHeight="1" thickBot="1">
      <c r="A16" s="10" t="s">
        <v>30</v>
      </c>
      <c r="B16" s="2" t="s">
        <v>11</v>
      </c>
      <c r="C16" s="21">
        <v>0</v>
      </c>
      <c r="D16" s="95">
        <v>9</v>
      </c>
      <c r="E16" s="95">
        <v>0</v>
      </c>
      <c r="F16" s="60">
        <f>SUM(C16:E16)</f>
        <v>9</v>
      </c>
      <c r="G16" s="95">
        <v>5</v>
      </c>
      <c r="H16" s="42"/>
      <c r="I16" s="95">
        <v>504</v>
      </c>
      <c r="J16" s="95">
        <v>0</v>
      </c>
      <c r="K16" s="95">
        <v>0</v>
      </c>
      <c r="L16" s="211">
        <v>504</v>
      </c>
      <c r="M16" s="95">
        <v>0</v>
      </c>
      <c r="N16" s="74">
        <f>SUM(K16:M16)</f>
        <v>504</v>
      </c>
      <c r="O16" s="95"/>
      <c r="P16" s="95">
        <v>217.97665375780713</v>
      </c>
      <c r="Q16" s="95">
        <v>217.97665375780713</v>
      </c>
      <c r="R16" s="95">
        <v>0</v>
      </c>
      <c r="S16" s="95">
        <v>0</v>
      </c>
      <c r="T16" s="95">
        <v>0</v>
      </c>
      <c r="U16" s="60">
        <f>SUM(R16:T16)</f>
        <v>0</v>
      </c>
      <c r="V16" s="95">
        <v>0</v>
      </c>
      <c r="W16" s="95">
        <v>0</v>
      </c>
      <c r="X16" s="95">
        <v>0</v>
      </c>
      <c r="Y16" s="60">
        <f>SUM(V16:X16)</f>
        <v>0</v>
      </c>
      <c r="Z16" s="95">
        <v>0</v>
      </c>
      <c r="AA16" s="96">
        <v>0</v>
      </c>
      <c r="AC16" s="94"/>
      <c r="AD16" s="95"/>
      <c r="AE16" s="95"/>
      <c r="AF16" s="95"/>
      <c r="AG16" s="95"/>
      <c r="AH16" s="95"/>
      <c r="AI16" s="95"/>
      <c r="AJ16" s="95"/>
      <c r="AK16" s="95"/>
      <c r="AL16" s="96"/>
    </row>
    <row r="17" spans="1:38" ht="24.75" customHeight="1" thickBot="1">
      <c r="A17" s="10" t="s">
        <v>31</v>
      </c>
      <c r="B17" s="2" t="s">
        <v>32</v>
      </c>
      <c r="C17" s="19">
        <f>SUM(C18:C19)</f>
        <v>300</v>
      </c>
      <c r="D17" s="61">
        <f>SUM(D18:D19)</f>
        <v>27</v>
      </c>
      <c r="E17" s="61">
        <f>SUM(E18:E19)</f>
        <v>0</v>
      </c>
      <c r="F17" s="61">
        <f>SUM(F18:F19)</f>
        <v>327</v>
      </c>
      <c r="G17" s="61">
        <f>SUM(G18:G19)</f>
        <v>314</v>
      </c>
      <c r="H17" s="45">
        <f>SUM(H18:H19)</f>
        <v>0</v>
      </c>
      <c r="I17" s="61">
        <f>SUM(I18:I19)</f>
        <v>32718.42061450426</v>
      </c>
      <c r="J17" s="61">
        <f>SUM(J18:J19)</f>
        <v>0</v>
      </c>
      <c r="K17" s="61">
        <f>SUM(K18:K19)</f>
        <v>30200.78</v>
      </c>
      <c r="L17" s="212">
        <f>SUM(L18:L19)</f>
        <v>1779.05</v>
      </c>
      <c r="M17" s="61">
        <f>SUM(M18:M19)</f>
        <v>0</v>
      </c>
      <c r="N17" s="70">
        <f>SUM(N18:N19)</f>
        <v>31979.829999999998</v>
      </c>
      <c r="O17" s="61">
        <f aca="true" t="shared" si="2" ref="O17:T17">SUM(O18:O19)</f>
        <v>0</v>
      </c>
      <c r="P17" s="61">
        <f t="shared" si="2"/>
        <v>9848.09983154029</v>
      </c>
      <c r="Q17" s="61">
        <f t="shared" si="2"/>
        <v>9848.09983154029</v>
      </c>
      <c r="R17" s="61">
        <f t="shared" si="2"/>
        <v>0</v>
      </c>
      <c r="S17" s="61">
        <f t="shared" si="2"/>
        <v>0</v>
      </c>
      <c r="T17" s="61">
        <f t="shared" si="2"/>
        <v>0</v>
      </c>
      <c r="U17" s="61">
        <f>SUM(U18:U19)</f>
        <v>0</v>
      </c>
      <c r="V17" s="61">
        <f>SUM(V18:V19)</f>
        <v>0</v>
      </c>
      <c r="W17" s="61">
        <f>SUM(W18:W19)</f>
        <v>0</v>
      </c>
      <c r="X17" s="61">
        <f>SUM(X18:X19)</f>
        <v>0</v>
      </c>
      <c r="Y17" s="61">
        <f>SUM(Y18:Y19)</f>
        <v>0</v>
      </c>
      <c r="Z17" s="61">
        <f>SUM(Z18:Z19)</f>
        <v>0</v>
      </c>
      <c r="AA17" s="84">
        <f>SUM(AA18:AA19)</f>
        <v>0</v>
      </c>
      <c r="AC17" s="83">
        <f aca="true" t="shared" si="3" ref="AC17:AL17">SUM(AC18:AC19)</f>
        <v>0</v>
      </c>
      <c r="AD17" s="61">
        <f t="shared" si="3"/>
        <v>0</v>
      </c>
      <c r="AE17" s="61">
        <f t="shared" si="3"/>
        <v>0</v>
      </c>
      <c r="AF17" s="61">
        <f t="shared" si="3"/>
        <v>0</v>
      </c>
      <c r="AG17" s="61">
        <f t="shared" si="3"/>
        <v>0</v>
      </c>
      <c r="AH17" s="61">
        <f t="shared" si="3"/>
        <v>0</v>
      </c>
      <c r="AI17" s="61">
        <f t="shared" si="3"/>
        <v>0</v>
      </c>
      <c r="AJ17" s="61">
        <f t="shared" si="3"/>
        <v>0</v>
      </c>
      <c r="AK17" s="61">
        <f t="shared" si="3"/>
        <v>0</v>
      </c>
      <c r="AL17" s="84">
        <f t="shared" si="3"/>
        <v>0</v>
      </c>
    </row>
    <row r="18" spans="1:38" ht="24.75" customHeight="1">
      <c r="A18" s="14"/>
      <c r="B18" s="4" t="s">
        <v>33</v>
      </c>
      <c r="C18" s="22">
        <v>10</v>
      </c>
      <c r="D18" s="98">
        <v>0</v>
      </c>
      <c r="E18" s="98">
        <v>0</v>
      </c>
      <c r="F18" s="62">
        <f>SUM(C18:E18)</f>
        <v>10</v>
      </c>
      <c r="G18" s="98">
        <v>5</v>
      </c>
      <c r="H18" s="44"/>
      <c r="I18" s="98">
        <v>7482.0034767580755</v>
      </c>
      <c r="J18" s="98">
        <v>0</v>
      </c>
      <c r="K18" s="98">
        <v>7482</v>
      </c>
      <c r="L18" s="213">
        <v>0</v>
      </c>
      <c r="M18" s="98">
        <v>0</v>
      </c>
      <c r="N18" s="75">
        <f>SUM(K18:M18)</f>
        <v>7482</v>
      </c>
      <c r="O18" s="98"/>
      <c r="P18" s="98">
        <v>5778.784821173651</v>
      </c>
      <c r="Q18" s="98">
        <v>5778.784821173651</v>
      </c>
      <c r="R18" s="98">
        <v>0</v>
      </c>
      <c r="S18" s="98">
        <v>0</v>
      </c>
      <c r="T18" s="98">
        <v>0</v>
      </c>
      <c r="U18" s="62">
        <f>SUM(R18:T18)</f>
        <v>0</v>
      </c>
      <c r="V18" s="98">
        <v>0</v>
      </c>
      <c r="W18" s="98">
        <v>0</v>
      </c>
      <c r="X18" s="98">
        <v>0</v>
      </c>
      <c r="Y18" s="62">
        <f>SUM(V18:X18)</f>
        <v>0</v>
      </c>
      <c r="Z18" s="98">
        <v>0</v>
      </c>
      <c r="AA18" s="99">
        <v>0</v>
      </c>
      <c r="AC18" s="97"/>
      <c r="AD18" s="98"/>
      <c r="AE18" s="98"/>
      <c r="AF18" s="98"/>
      <c r="AG18" s="98"/>
      <c r="AH18" s="98"/>
      <c r="AI18" s="98"/>
      <c r="AJ18" s="98"/>
      <c r="AK18" s="98"/>
      <c r="AL18" s="99"/>
    </row>
    <row r="19" spans="1:38" ht="24.75" customHeight="1" thickBot="1">
      <c r="A19" s="16"/>
      <c r="B19" s="36" t="s">
        <v>34</v>
      </c>
      <c r="C19" s="23">
        <v>290</v>
      </c>
      <c r="D19" s="101">
        <v>27</v>
      </c>
      <c r="E19" s="101">
        <v>0</v>
      </c>
      <c r="F19" s="63">
        <f>SUM(C19:E19)</f>
        <v>317</v>
      </c>
      <c r="G19" s="101">
        <v>309</v>
      </c>
      <c r="H19" s="43"/>
      <c r="I19" s="101">
        <v>25236.417137746183</v>
      </c>
      <c r="J19" s="101">
        <v>0</v>
      </c>
      <c r="K19" s="101">
        <v>22718.78</v>
      </c>
      <c r="L19" s="214">
        <v>1779.05</v>
      </c>
      <c r="M19" s="101">
        <v>0</v>
      </c>
      <c r="N19" s="76">
        <f>SUM(K19:M19)</f>
        <v>24497.829999999998</v>
      </c>
      <c r="O19" s="101"/>
      <c r="P19" s="101">
        <v>4069.3150103666385</v>
      </c>
      <c r="Q19" s="101">
        <v>4069.3150103666385</v>
      </c>
      <c r="R19" s="101">
        <v>0</v>
      </c>
      <c r="S19" s="101">
        <v>0</v>
      </c>
      <c r="T19" s="101">
        <v>0</v>
      </c>
      <c r="U19" s="63">
        <f>SUM(R19:T19)</f>
        <v>0</v>
      </c>
      <c r="V19" s="101">
        <v>0</v>
      </c>
      <c r="W19" s="101">
        <v>0</v>
      </c>
      <c r="X19" s="101">
        <v>0</v>
      </c>
      <c r="Y19" s="63">
        <f>SUM(V19:X19)</f>
        <v>0</v>
      </c>
      <c r="Z19" s="101">
        <v>0</v>
      </c>
      <c r="AA19" s="102">
        <v>0</v>
      </c>
      <c r="AC19" s="100"/>
      <c r="AD19" s="101"/>
      <c r="AE19" s="101"/>
      <c r="AF19" s="101"/>
      <c r="AG19" s="101"/>
      <c r="AH19" s="101"/>
      <c r="AI19" s="101"/>
      <c r="AJ19" s="101"/>
      <c r="AK19" s="101"/>
      <c r="AL19" s="102"/>
    </row>
    <row r="20" spans="1:38" ht="24.75" customHeight="1" thickBot="1">
      <c r="A20" s="10" t="s">
        <v>35</v>
      </c>
      <c r="B20" s="2" t="s">
        <v>2</v>
      </c>
      <c r="C20" s="24">
        <v>0</v>
      </c>
      <c r="D20" s="104">
        <v>0</v>
      </c>
      <c r="E20" s="104">
        <v>0</v>
      </c>
      <c r="F20" s="64">
        <f>SUM(C20:E20)</f>
        <v>0</v>
      </c>
      <c r="G20" s="104">
        <v>0</v>
      </c>
      <c r="H20" s="42"/>
      <c r="I20" s="104">
        <v>0</v>
      </c>
      <c r="J20" s="104">
        <v>0</v>
      </c>
      <c r="K20" s="104">
        <v>0</v>
      </c>
      <c r="L20" s="215">
        <v>0</v>
      </c>
      <c r="M20" s="104">
        <v>0</v>
      </c>
      <c r="N20" s="77">
        <f>SUM(K20:M20)</f>
        <v>0</v>
      </c>
      <c r="O20" s="104"/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64">
        <f>SUM(R20:T20)</f>
        <v>0</v>
      </c>
      <c r="V20" s="104">
        <v>0</v>
      </c>
      <c r="W20" s="104">
        <v>0</v>
      </c>
      <c r="X20" s="104">
        <v>0</v>
      </c>
      <c r="Y20" s="64">
        <f>SUM(V20:X20)</f>
        <v>0</v>
      </c>
      <c r="Z20" s="104">
        <v>0</v>
      </c>
      <c r="AA20" s="105">
        <v>0</v>
      </c>
      <c r="AC20" s="103"/>
      <c r="AD20" s="104"/>
      <c r="AE20" s="104"/>
      <c r="AF20" s="104"/>
      <c r="AG20" s="104"/>
      <c r="AH20" s="104"/>
      <c r="AI20" s="104"/>
      <c r="AJ20" s="104"/>
      <c r="AK20" s="104"/>
      <c r="AL20" s="105"/>
    </row>
    <row r="21" spans="1:38" ht="24.75" customHeight="1" thickBot="1">
      <c r="A21" s="10" t="s">
        <v>36</v>
      </c>
      <c r="B21" s="2" t="s">
        <v>37</v>
      </c>
      <c r="C21" s="19">
        <f>SUM(C22:C23)</f>
        <v>366</v>
      </c>
      <c r="D21" s="61">
        <f>SUM(D22:D23)</f>
        <v>107</v>
      </c>
      <c r="E21" s="61">
        <f>SUM(E22:E23)</f>
        <v>0</v>
      </c>
      <c r="F21" s="61">
        <f>SUM(F22:F23)</f>
        <v>473</v>
      </c>
      <c r="G21" s="61">
        <f>SUM(G22:G23)</f>
        <v>472</v>
      </c>
      <c r="H21" s="61">
        <f>SUM(H22:H23)</f>
        <v>473</v>
      </c>
      <c r="I21" s="61">
        <f>SUM(I22:I23)</f>
        <v>775044.2591984218</v>
      </c>
      <c r="J21" s="61">
        <f>SUM(J22:J23)</f>
        <v>11841.108435</v>
      </c>
      <c r="K21" s="61">
        <f>SUM(K22:K23)</f>
        <v>659048.45</v>
      </c>
      <c r="L21" s="212">
        <f>SUM(L22:L23)</f>
        <v>108143.29000000001</v>
      </c>
      <c r="M21" s="61">
        <f>SUM(M22:M23)</f>
        <v>0</v>
      </c>
      <c r="N21" s="70">
        <f>SUM(N22:N23)</f>
        <v>767191.74</v>
      </c>
      <c r="O21" s="61">
        <f aca="true" t="shared" si="4" ref="O21:T21">SUM(O22:O23)</f>
        <v>11841.11</v>
      </c>
      <c r="P21" s="61">
        <f t="shared" si="4"/>
        <v>769023.4209345166</v>
      </c>
      <c r="Q21" s="61">
        <f t="shared" si="4"/>
        <v>763840.0098190645</v>
      </c>
      <c r="R21" s="61">
        <f t="shared" si="4"/>
        <v>19696.83</v>
      </c>
      <c r="S21" s="61">
        <f t="shared" si="4"/>
        <v>59767.25</v>
      </c>
      <c r="T21" s="61">
        <f t="shared" si="4"/>
        <v>0</v>
      </c>
      <c r="U21" s="61">
        <f>SUM(U22:U23)</f>
        <v>79464.07999999999</v>
      </c>
      <c r="V21" s="61">
        <f>SUM(V22:V23)</f>
        <v>19696.83</v>
      </c>
      <c r="W21" s="61">
        <f>SUM(W22:W23)</f>
        <v>59767.25</v>
      </c>
      <c r="X21" s="61">
        <f>SUM(X22:X23)</f>
        <v>0</v>
      </c>
      <c r="Y21" s="61">
        <f>SUM(Y22:Y23)</f>
        <v>79464.07999999999</v>
      </c>
      <c r="Z21" s="61">
        <f>SUM(Z22:Z23)</f>
        <v>82181.93000000002</v>
      </c>
      <c r="AA21" s="84">
        <f>SUM(AA22:AA23)</f>
        <v>82181.93000000002</v>
      </c>
      <c r="AC21" s="83">
        <f aca="true" t="shared" si="5" ref="AC21:AL21">SUM(AC22:AC23)</f>
        <v>0</v>
      </c>
      <c r="AD21" s="61">
        <f t="shared" si="5"/>
        <v>0</v>
      </c>
      <c r="AE21" s="61">
        <f t="shared" si="5"/>
        <v>0</v>
      </c>
      <c r="AF21" s="61">
        <f t="shared" si="5"/>
        <v>0</v>
      </c>
      <c r="AG21" s="61">
        <f t="shared" si="5"/>
        <v>0</v>
      </c>
      <c r="AH21" s="61">
        <f t="shared" si="5"/>
        <v>0</v>
      </c>
      <c r="AI21" s="61">
        <f t="shared" si="5"/>
        <v>0</v>
      </c>
      <c r="AJ21" s="61">
        <f t="shared" si="5"/>
        <v>0</v>
      </c>
      <c r="AK21" s="61">
        <f t="shared" si="5"/>
        <v>0</v>
      </c>
      <c r="AL21" s="84">
        <f t="shared" si="5"/>
        <v>0</v>
      </c>
    </row>
    <row r="22" spans="1:38" ht="24.75" customHeight="1">
      <c r="A22" s="14"/>
      <c r="B22" s="4" t="s">
        <v>38</v>
      </c>
      <c r="C22" s="118">
        <v>334</v>
      </c>
      <c r="D22" s="86">
        <v>86</v>
      </c>
      <c r="E22" s="86">
        <v>0</v>
      </c>
      <c r="F22" s="57">
        <f>SUM(C22:E22)</f>
        <v>420</v>
      </c>
      <c r="G22" s="86">
        <v>418</v>
      </c>
      <c r="H22" s="86">
        <v>420</v>
      </c>
      <c r="I22" s="86">
        <v>696034.3496660339</v>
      </c>
      <c r="J22" s="86">
        <v>0</v>
      </c>
      <c r="K22" s="86">
        <v>596341.74</v>
      </c>
      <c r="L22" s="209">
        <v>95744.19</v>
      </c>
      <c r="M22" s="86">
        <v>0</v>
      </c>
      <c r="N22" s="71">
        <f>SUM(K22:M22)</f>
        <v>692085.9299999999</v>
      </c>
      <c r="O22" s="86"/>
      <c r="P22" s="86">
        <v>720128.9107853794</v>
      </c>
      <c r="Q22" s="86">
        <v>720128.9107853794</v>
      </c>
      <c r="R22" s="86">
        <v>12745.65</v>
      </c>
      <c r="S22" s="86">
        <v>59767.25</v>
      </c>
      <c r="T22" s="86">
        <v>0</v>
      </c>
      <c r="U22" s="57">
        <f>SUM(R22:T22)</f>
        <v>72512.9</v>
      </c>
      <c r="V22" s="86">
        <v>12745.65</v>
      </c>
      <c r="W22" s="86">
        <v>59767.25</v>
      </c>
      <c r="X22" s="86">
        <v>0</v>
      </c>
      <c r="Y22" s="57">
        <f>SUM(V22:X22)</f>
        <v>72512.9</v>
      </c>
      <c r="Z22" s="86">
        <v>75230.75000000001</v>
      </c>
      <c r="AA22" s="87">
        <v>75230.75000000001</v>
      </c>
      <c r="AC22" s="85"/>
      <c r="AD22" s="86"/>
      <c r="AE22" s="86"/>
      <c r="AF22" s="86"/>
      <c r="AG22" s="86"/>
      <c r="AH22" s="86"/>
      <c r="AI22" s="86"/>
      <c r="AJ22" s="86"/>
      <c r="AK22" s="86"/>
      <c r="AL22" s="87"/>
    </row>
    <row r="23" spans="1:38" ht="24.75" customHeight="1" thickBot="1">
      <c r="A23" s="16"/>
      <c r="B23" s="37" t="s">
        <v>39</v>
      </c>
      <c r="C23" s="25">
        <v>32</v>
      </c>
      <c r="D23" s="54">
        <v>21</v>
      </c>
      <c r="E23" s="54">
        <v>0</v>
      </c>
      <c r="F23" s="54">
        <f>SUM(C23:E23)</f>
        <v>53</v>
      </c>
      <c r="G23" s="54">
        <v>54</v>
      </c>
      <c r="H23" s="54">
        <v>53</v>
      </c>
      <c r="I23" s="54">
        <v>79009.90953238803</v>
      </c>
      <c r="J23" s="54">
        <v>11841.108435</v>
      </c>
      <c r="K23" s="54">
        <v>62706.71</v>
      </c>
      <c r="L23" s="216">
        <v>12399.1</v>
      </c>
      <c r="M23" s="54">
        <v>0</v>
      </c>
      <c r="N23" s="51">
        <f>SUM(K23:M23)</f>
        <v>75105.81</v>
      </c>
      <c r="O23" s="54">
        <v>11841.11</v>
      </c>
      <c r="P23" s="54">
        <v>48894.51014913728</v>
      </c>
      <c r="Q23" s="54">
        <v>43711.09903368522</v>
      </c>
      <c r="R23" s="54">
        <v>6951.18</v>
      </c>
      <c r="S23" s="54">
        <v>0</v>
      </c>
      <c r="T23" s="54">
        <v>0</v>
      </c>
      <c r="U23" s="54">
        <f>SUM(R23:T23)</f>
        <v>6951.18</v>
      </c>
      <c r="V23" s="54">
        <v>6951.18</v>
      </c>
      <c r="W23" s="54">
        <v>0</v>
      </c>
      <c r="X23" s="54">
        <v>0</v>
      </c>
      <c r="Y23" s="54">
        <f>SUM(V23:X23)</f>
        <v>6951.18</v>
      </c>
      <c r="Z23" s="54">
        <v>6951.18</v>
      </c>
      <c r="AA23" s="126">
        <v>6951.18</v>
      </c>
      <c r="AC23" s="125"/>
      <c r="AD23" s="54"/>
      <c r="AE23" s="54"/>
      <c r="AF23" s="54"/>
      <c r="AG23" s="54"/>
      <c r="AH23" s="54"/>
      <c r="AI23" s="54"/>
      <c r="AJ23" s="54"/>
      <c r="AK23" s="54"/>
      <c r="AL23" s="126"/>
    </row>
    <row r="24" spans="1:38" ht="24.75" customHeight="1" thickBot="1">
      <c r="A24" s="10" t="s">
        <v>40</v>
      </c>
      <c r="B24" s="2" t="s">
        <v>41</v>
      </c>
      <c r="C24" s="26">
        <f>SUM(C25:C27)</f>
        <v>5641</v>
      </c>
      <c r="D24" s="107">
        <f>SUM(D25:D27)</f>
        <v>329698</v>
      </c>
      <c r="E24" s="107">
        <f>SUM(E25:E27)</f>
        <v>0</v>
      </c>
      <c r="F24" s="65">
        <f>SUM(F25:F27)</f>
        <v>335339</v>
      </c>
      <c r="G24" s="107">
        <f>SUM(G25:G27)</f>
        <v>41039</v>
      </c>
      <c r="H24" s="107">
        <f>SUM(H25:H27)</f>
        <v>335333</v>
      </c>
      <c r="I24" s="107">
        <f>SUM(I25:I27)</f>
        <v>1002631.8823146771</v>
      </c>
      <c r="J24" s="107">
        <f>SUM(J25:J27)</f>
        <v>140.2335</v>
      </c>
      <c r="K24" s="107">
        <f>SUM(K25:K27)</f>
        <v>94795.3477777778</v>
      </c>
      <c r="L24" s="217">
        <f>SUM(L25:L27)</f>
        <v>906454.9500000007</v>
      </c>
      <c r="M24" s="107">
        <f>SUM(M25:M27)</f>
        <v>0</v>
      </c>
      <c r="N24" s="12">
        <f>SUM(N25:N27)</f>
        <v>1001250.2977777784</v>
      </c>
      <c r="O24" s="107">
        <f aca="true" t="shared" si="6" ref="O24:T24">SUM(O25:O27)</f>
        <v>140.23</v>
      </c>
      <c r="P24" s="107">
        <f t="shared" si="6"/>
        <v>931395.866669496</v>
      </c>
      <c r="Q24" s="107">
        <f t="shared" si="6"/>
        <v>931392.4088571672</v>
      </c>
      <c r="R24" s="107">
        <f t="shared" si="6"/>
        <v>5170.843464052289</v>
      </c>
      <c r="S24" s="107">
        <f t="shared" si="6"/>
        <v>95168.66898692817</v>
      </c>
      <c r="T24" s="107">
        <f t="shared" si="6"/>
        <v>0</v>
      </c>
      <c r="U24" s="65">
        <f>SUM(U25:U27)</f>
        <v>100339.51245098046</v>
      </c>
      <c r="V24" s="107">
        <f>SUM(V25:V27)</f>
        <v>5170.843464052289</v>
      </c>
      <c r="W24" s="107">
        <f>SUM(W25:W27)</f>
        <v>95168.66898692817</v>
      </c>
      <c r="X24" s="107">
        <f>SUM(X25:X27)</f>
        <v>0</v>
      </c>
      <c r="Y24" s="65">
        <f>SUM(Y25:Y27)</f>
        <v>100339.51245098046</v>
      </c>
      <c r="Z24" s="107">
        <f>SUM(Z25:Z27)</f>
        <v>92185.06310457521</v>
      </c>
      <c r="AA24" s="108">
        <f>SUM(AA25:AA27)</f>
        <v>92185.06310457521</v>
      </c>
      <c r="AC24" s="106">
        <f aca="true" t="shared" si="7" ref="AC24:AL24">SUM(AC25:AC27)</f>
        <v>0</v>
      </c>
      <c r="AD24" s="107">
        <f t="shared" si="7"/>
        <v>0</v>
      </c>
      <c r="AE24" s="107">
        <f t="shared" si="7"/>
        <v>0</v>
      </c>
      <c r="AF24" s="107">
        <f t="shared" si="7"/>
        <v>0</v>
      </c>
      <c r="AG24" s="107">
        <f t="shared" si="7"/>
        <v>0</v>
      </c>
      <c r="AH24" s="107">
        <f t="shared" si="7"/>
        <v>0</v>
      </c>
      <c r="AI24" s="107">
        <f t="shared" si="7"/>
        <v>0</v>
      </c>
      <c r="AJ24" s="107">
        <f t="shared" si="7"/>
        <v>0</v>
      </c>
      <c r="AK24" s="107">
        <f t="shared" si="7"/>
        <v>0</v>
      </c>
      <c r="AL24" s="108">
        <f t="shared" si="7"/>
        <v>0</v>
      </c>
    </row>
    <row r="25" spans="1:38" ht="24.75" customHeight="1">
      <c r="A25" s="14"/>
      <c r="B25" s="4" t="s">
        <v>42</v>
      </c>
      <c r="C25" s="118">
        <v>5282</v>
      </c>
      <c r="D25" s="86">
        <v>329595</v>
      </c>
      <c r="E25" s="86">
        <v>0</v>
      </c>
      <c r="F25" s="57">
        <f>SUM(C25:E25)</f>
        <v>334877</v>
      </c>
      <c r="G25" s="86">
        <v>40583</v>
      </c>
      <c r="H25" s="86">
        <v>334877</v>
      </c>
      <c r="I25" s="86">
        <v>942149.2777777787</v>
      </c>
      <c r="J25" s="86">
        <v>0</v>
      </c>
      <c r="K25" s="86">
        <v>49196.77777777781</v>
      </c>
      <c r="L25" s="209">
        <v>892952.5000000007</v>
      </c>
      <c r="M25" s="86">
        <v>0</v>
      </c>
      <c r="N25" s="71">
        <f>SUM(K25:M25)</f>
        <v>942149.2777777785</v>
      </c>
      <c r="O25" s="86"/>
      <c r="P25" s="86">
        <v>905515.9659126801</v>
      </c>
      <c r="Q25" s="86">
        <v>905515.9659126801</v>
      </c>
      <c r="R25" s="86">
        <v>1970.8434640522892</v>
      </c>
      <c r="S25" s="235">
        <v>79254.06898692816</v>
      </c>
      <c r="T25" s="86">
        <v>0</v>
      </c>
      <c r="U25" s="57">
        <f>SUM(R25:T25)</f>
        <v>81224.91245098045</v>
      </c>
      <c r="V25" s="86">
        <v>1970.8434640522892</v>
      </c>
      <c r="W25" s="235">
        <v>79254.06898692816</v>
      </c>
      <c r="X25" s="86">
        <v>0</v>
      </c>
      <c r="Y25" s="57">
        <f>SUM(V25:X25)</f>
        <v>81224.91245098045</v>
      </c>
      <c r="Z25" s="86">
        <v>68570.46310457522</v>
      </c>
      <c r="AA25" s="87">
        <v>68570.46310457522</v>
      </c>
      <c r="AC25" s="85"/>
      <c r="AD25" s="86"/>
      <c r="AE25" s="86"/>
      <c r="AF25" s="86"/>
      <c r="AG25" s="86"/>
      <c r="AH25" s="86"/>
      <c r="AI25" s="86"/>
      <c r="AJ25" s="86"/>
      <c r="AK25" s="86"/>
      <c r="AL25" s="87"/>
    </row>
    <row r="26" spans="1:38" ht="24.75" customHeight="1">
      <c r="A26" s="15"/>
      <c r="B26" s="5" t="s">
        <v>3</v>
      </c>
      <c r="C26" s="27">
        <v>353</v>
      </c>
      <c r="D26" s="55">
        <v>103</v>
      </c>
      <c r="E26" s="55">
        <v>0</v>
      </c>
      <c r="F26" s="55">
        <f>SUM(C26:E26)</f>
        <v>456</v>
      </c>
      <c r="G26" s="55">
        <v>450</v>
      </c>
      <c r="H26" s="55">
        <v>456</v>
      </c>
      <c r="I26" s="55">
        <v>52324.02353689845</v>
      </c>
      <c r="J26" s="55">
        <v>140.2335</v>
      </c>
      <c r="K26" s="55">
        <v>37439.99</v>
      </c>
      <c r="L26" s="218">
        <v>13502.45</v>
      </c>
      <c r="M26" s="55">
        <v>0</v>
      </c>
      <c r="N26" s="52">
        <f>SUM(K26:M26)</f>
        <v>50942.44</v>
      </c>
      <c r="O26" s="55">
        <v>140.23</v>
      </c>
      <c r="P26" s="55">
        <v>17474.208884557913</v>
      </c>
      <c r="Q26" s="55">
        <v>17470.751072229144</v>
      </c>
      <c r="R26" s="55">
        <v>3200</v>
      </c>
      <c r="S26" s="55">
        <v>15914.6</v>
      </c>
      <c r="T26" s="55">
        <v>0</v>
      </c>
      <c r="U26" s="55">
        <f>SUM(R26:T26)</f>
        <v>19114.6</v>
      </c>
      <c r="V26" s="55">
        <v>3200</v>
      </c>
      <c r="W26" s="55">
        <v>15914.6</v>
      </c>
      <c r="X26" s="55">
        <v>0</v>
      </c>
      <c r="Y26" s="55">
        <f>SUM(V26:X26)</f>
        <v>19114.6</v>
      </c>
      <c r="Z26" s="55">
        <v>23614.6</v>
      </c>
      <c r="AA26" s="122">
        <v>23614.6</v>
      </c>
      <c r="AC26" s="121"/>
      <c r="AD26" s="55"/>
      <c r="AE26" s="55"/>
      <c r="AF26" s="55"/>
      <c r="AG26" s="55"/>
      <c r="AH26" s="55"/>
      <c r="AI26" s="55"/>
      <c r="AJ26" s="55"/>
      <c r="AK26" s="55"/>
      <c r="AL26" s="122"/>
    </row>
    <row r="27" spans="1:38" ht="24.75" customHeight="1" thickBot="1">
      <c r="A27" s="16"/>
      <c r="B27" s="37" t="s">
        <v>43</v>
      </c>
      <c r="C27" s="28">
        <v>6</v>
      </c>
      <c r="D27" s="112">
        <v>0</v>
      </c>
      <c r="E27" s="112">
        <v>0</v>
      </c>
      <c r="F27" s="66">
        <f>SUM(C27:E27)</f>
        <v>6</v>
      </c>
      <c r="G27" s="112">
        <v>6</v>
      </c>
      <c r="H27" s="43"/>
      <c r="I27" s="112">
        <v>8158.581</v>
      </c>
      <c r="J27" s="112">
        <v>0</v>
      </c>
      <c r="K27" s="112">
        <v>8158.58</v>
      </c>
      <c r="L27" s="219">
        <v>0</v>
      </c>
      <c r="M27" s="112">
        <v>0</v>
      </c>
      <c r="N27" s="78">
        <f>SUM(K27:M27)</f>
        <v>8158.58</v>
      </c>
      <c r="O27" s="112"/>
      <c r="P27" s="112">
        <v>8405.691872258025</v>
      </c>
      <c r="Q27" s="112">
        <v>8405.691872258025</v>
      </c>
      <c r="R27" s="112">
        <v>0</v>
      </c>
      <c r="S27" s="112">
        <v>0</v>
      </c>
      <c r="T27" s="112">
        <v>0</v>
      </c>
      <c r="U27" s="66">
        <f>SUM(R27:T27)</f>
        <v>0</v>
      </c>
      <c r="V27" s="112">
        <v>0</v>
      </c>
      <c r="W27" s="112">
        <v>0</v>
      </c>
      <c r="X27" s="112">
        <v>0</v>
      </c>
      <c r="Y27" s="66">
        <f>SUM(V27:X27)</f>
        <v>0</v>
      </c>
      <c r="Z27" s="112">
        <v>0</v>
      </c>
      <c r="AA27" s="113">
        <v>0</v>
      </c>
      <c r="AC27" s="117"/>
      <c r="AD27" s="112"/>
      <c r="AE27" s="112"/>
      <c r="AF27" s="112"/>
      <c r="AG27" s="112"/>
      <c r="AH27" s="112"/>
      <c r="AI27" s="112"/>
      <c r="AJ27" s="112"/>
      <c r="AK27" s="112"/>
      <c r="AL27" s="113"/>
    </row>
    <row r="28" spans="1:38" ht="24.75" customHeight="1" thickBot="1">
      <c r="A28" s="10" t="s">
        <v>44</v>
      </c>
      <c r="B28" s="2" t="s">
        <v>4</v>
      </c>
      <c r="C28" s="24">
        <v>0</v>
      </c>
      <c r="D28" s="104">
        <v>0</v>
      </c>
      <c r="E28" s="104">
        <v>0</v>
      </c>
      <c r="F28" s="64">
        <f>SUM(C28:E28)</f>
        <v>0</v>
      </c>
      <c r="G28" s="104">
        <v>0</v>
      </c>
      <c r="H28" s="46"/>
      <c r="I28" s="104">
        <v>0</v>
      </c>
      <c r="J28" s="104">
        <v>0</v>
      </c>
      <c r="K28" s="104">
        <v>0</v>
      </c>
      <c r="L28" s="215">
        <v>0</v>
      </c>
      <c r="M28" s="104">
        <v>0</v>
      </c>
      <c r="N28" s="77">
        <f>SUM(K28:M28)</f>
        <v>0</v>
      </c>
      <c r="O28" s="104"/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64">
        <f>SUM(R28:T28)</f>
        <v>0</v>
      </c>
      <c r="V28" s="104">
        <v>0</v>
      </c>
      <c r="W28" s="104">
        <v>0</v>
      </c>
      <c r="X28" s="104">
        <v>0</v>
      </c>
      <c r="Y28" s="64">
        <f>SUM(V28:X28)</f>
        <v>0</v>
      </c>
      <c r="Z28" s="104">
        <v>0</v>
      </c>
      <c r="AA28" s="105">
        <v>0</v>
      </c>
      <c r="AC28" s="103"/>
      <c r="AD28" s="104"/>
      <c r="AE28" s="104"/>
      <c r="AF28" s="104"/>
      <c r="AG28" s="104"/>
      <c r="AH28" s="104"/>
      <c r="AI28" s="104"/>
      <c r="AJ28" s="104"/>
      <c r="AK28" s="104"/>
      <c r="AL28" s="105"/>
    </row>
    <row r="29" spans="1:38" ht="24.75" customHeight="1" thickBot="1">
      <c r="A29" s="17" t="s">
        <v>45</v>
      </c>
      <c r="B29" s="38" t="s">
        <v>12</v>
      </c>
      <c r="C29" s="29">
        <v>0</v>
      </c>
      <c r="D29" s="11">
        <v>0</v>
      </c>
      <c r="E29" s="11">
        <v>0</v>
      </c>
      <c r="F29" s="67">
        <f>SUM(C29:E29)</f>
        <v>0</v>
      </c>
      <c r="G29" s="11">
        <v>0</v>
      </c>
      <c r="H29" s="47">
        <v>0</v>
      </c>
      <c r="I29" s="11">
        <v>0</v>
      </c>
      <c r="J29" s="11">
        <v>0</v>
      </c>
      <c r="K29" s="11">
        <v>0</v>
      </c>
      <c r="L29" s="220">
        <v>0</v>
      </c>
      <c r="M29" s="11">
        <v>0</v>
      </c>
      <c r="N29" s="79">
        <f>SUM(K29:M29)</f>
        <v>0</v>
      </c>
      <c r="O29" s="11"/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67">
        <f>SUM(R29:T29)</f>
        <v>0</v>
      </c>
      <c r="V29" s="11">
        <v>0</v>
      </c>
      <c r="W29" s="11">
        <v>0</v>
      </c>
      <c r="X29" s="11">
        <v>0</v>
      </c>
      <c r="Y29" s="67">
        <f>SUM(V29:X29)</f>
        <v>0</v>
      </c>
      <c r="Z29" s="11">
        <v>0</v>
      </c>
      <c r="AA29" s="18">
        <v>0</v>
      </c>
      <c r="AC29" s="49"/>
      <c r="AD29" s="11"/>
      <c r="AE29" s="11"/>
      <c r="AF29" s="11"/>
      <c r="AG29" s="11"/>
      <c r="AH29" s="11"/>
      <c r="AI29" s="11"/>
      <c r="AJ29" s="11"/>
      <c r="AK29" s="11"/>
      <c r="AL29" s="18"/>
    </row>
    <row r="30" spans="1:38" ht="39" thickBot="1">
      <c r="A30" s="10" t="s">
        <v>46</v>
      </c>
      <c r="B30" s="2" t="s">
        <v>47</v>
      </c>
      <c r="C30" s="26">
        <f>SUM(C31:C32)</f>
        <v>0</v>
      </c>
      <c r="D30" s="107">
        <f>SUM(D31:D32)</f>
        <v>0</v>
      </c>
      <c r="E30" s="107">
        <f>SUM(E31:E32)</f>
        <v>0</v>
      </c>
      <c r="F30" s="65">
        <f>SUM(F31:F32)</f>
        <v>0</v>
      </c>
      <c r="G30" s="107">
        <f>SUM(G31:G32)</f>
        <v>0</v>
      </c>
      <c r="H30" s="42">
        <f>SUM(H31:H32)</f>
        <v>0</v>
      </c>
      <c r="I30" s="107">
        <f>SUM(I31:I32)</f>
        <v>0</v>
      </c>
      <c r="J30" s="107">
        <f>SUM(J31:J32)</f>
        <v>0</v>
      </c>
      <c r="K30" s="107">
        <f>SUM(K31:K32)</f>
        <v>0</v>
      </c>
      <c r="L30" s="217">
        <f>SUM(L31:L32)</f>
        <v>0</v>
      </c>
      <c r="M30" s="107">
        <f>SUM(M31:M32)</f>
        <v>0</v>
      </c>
      <c r="N30" s="12">
        <f>SUM(N31:N32)</f>
        <v>0</v>
      </c>
      <c r="O30" s="107">
        <f aca="true" t="shared" si="8" ref="O30:T30">SUM(O31:O32)</f>
        <v>0</v>
      </c>
      <c r="P30" s="107">
        <f t="shared" si="8"/>
        <v>0</v>
      </c>
      <c r="Q30" s="107">
        <f t="shared" si="8"/>
        <v>0</v>
      </c>
      <c r="R30" s="107">
        <f t="shared" si="8"/>
        <v>0</v>
      </c>
      <c r="S30" s="107">
        <f t="shared" si="8"/>
        <v>0</v>
      </c>
      <c r="T30" s="107">
        <f t="shared" si="8"/>
        <v>0</v>
      </c>
      <c r="U30" s="65">
        <f>SUM(U31:U32)</f>
        <v>0</v>
      </c>
      <c r="V30" s="107">
        <f>SUM(V31:V32)</f>
        <v>0</v>
      </c>
      <c r="W30" s="107">
        <f>SUM(W31:W32)</f>
        <v>0</v>
      </c>
      <c r="X30" s="107">
        <f>SUM(X31:X32)</f>
        <v>0</v>
      </c>
      <c r="Y30" s="65">
        <f>SUM(Y31:Y32)</f>
        <v>0</v>
      </c>
      <c r="Z30" s="107">
        <f>SUM(Z31:Z32)</f>
        <v>0</v>
      </c>
      <c r="AA30" s="108">
        <f>SUM(AA31:AA32)</f>
        <v>0</v>
      </c>
      <c r="AC30" s="106">
        <f aca="true" t="shared" si="9" ref="AC30:AL30">SUM(AC31:AC32)</f>
        <v>0</v>
      </c>
      <c r="AD30" s="107">
        <f t="shared" si="9"/>
        <v>0</v>
      </c>
      <c r="AE30" s="107">
        <f t="shared" si="9"/>
        <v>0</v>
      </c>
      <c r="AF30" s="107">
        <f t="shared" si="9"/>
        <v>0</v>
      </c>
      <c r="AG30" s="107">
        <f t="shared" si="9"/>
        <v>0</v>
      </c>
      <c r="AH30" s="107">
        <f t="shared" si="9"/>
        <v>0</v>
      </c>
      <c r="AI30" s="107">
        <f t="shared" si="9"/>
        <v>0</v>
      </c>
      <c r="AJ30" s="107">
        <f t="shared" si="9"/>
        <v>0</v>
      </c>
      <c r="AK30" s="107">
        <f t="shared" si="9"/>
        <v>0</v>
      </c>
      <c r="AL30" s="108">
        <f t="shared" si="9"/>
        <v>0</v>
      </c>
    </row>
    <row r="31" spans="1:38" ht="30">
      <c r="A31" s="14"/>
      <c r="B31" s="4" t="s">
        <v>48</v>
      </c>
      <c r="C31" s="30">
        <v>0</v>
      </c>
      <c r="D31" s="56">
        <v>0</v>
      </c>
      <c r="E31" s="56">
        <v>0</v>
      </c>
      <c r="F31" s="56">
        <f>SUM(C31:E31)</f>
        <v>0</v>
      </c>
      <c r="G31" s="56">
        <v>0</v>
      </c>
      <c r="H31" s="41"/>
      <c r="I31" s="56">
        <v>0</v>
      </c>
      <c r="J31" s="56">
        <v>0</v>
      </c>
      <c r="K31" s="56">
        <v>0</v>
      </c>
      <c r="L31" s="221">
        <v>0</v>
      </c>
      <c r="M31" s="56">
        <v>0</v>
      </c>
      <c r="N31" s="53">
        <f>SUM(K31:M31)</f>
        <v>0</v>
      </c>
      <c r="O31" s="56"/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f>SUM(R31:T31)</f>
        <v>0</v>
      </c>
      <c r="V31" s="56">
        <v>0</v>
      </c>
      <c r="W31" s="56">
        <v>0</v>
      </c>
      <c r="X31" s="56">
        <v>0</v>
      </c>
      <c r="Y31" s="56">
        <f>SUM(V31:X31)</f>
        <v>0</v>
      </c>
      <c r="Z31" s="56">
        <v>0</v>
      </c>
      <c r="AA31" s="124">
        <v>0</v>
      </c>
      <c r="AC31" s="123"/>
      <c r="AD31" s="56"/>
      <c r="AE31" s="56"/>
      <c r="AF31" s="56"/>
      <c r="AG31" s="56"/>
      <c r="AH31" s="56"/>
      <c r="AI31" s="56"/>
      <c r="AJ31" s="56"/>
      <c r="AK31" s="56"/>
      <c r="AL31" s="124"/>
    </row>
    <row r="32" spans="1:38" ht="45.75" thickBot="1">
      <c r="A32" s="16"/>
      <c r="B32" s="37" t="s">
        <v>49</v>
      </c>
      <c r="C32" s="25">
        <v>0</v>
      </c>
      <c r="D32" s="54">
        <v>0</v>
      </c>
      <c r="E32" s="54">
        <v>0</v>
      </c>
      <c r="F32" s="54">
        <f>SUM(C32:E32)</f>
        <v>0</v>
      </c>
      <c r="G32" s="54">
        <v>0</v>
      </c>
      <c r="H32" s="120"/>
      <c r="I32" s="54">
        <v>0</v>
      </c>
      <c r="J32" s="54">
        <v>0</v>
      </c>
      <c r="K32" s="54">
        <v>0</v>
      </c>
      <c r="L32" s="216">
        <v>0</v>
      </c>
      <c r="M32" s="54">
        <v>0</v>
      </c>
      <c r="N32" s="51">
        <f>SUM(K32:M32)</f>
        <v>0</v>
      </c>
      <c r="O32" s="54"/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f>SUM(R32:T32)</f>
        <v>0</v>
      </c>
      <c r="V32" s="54">
        <v>0</v>
      </c>
      <c r="W32" s="54">
        <v>0</v>
      </c>
      <c r="X32" s="54">
        <v>0</v>
      </c>
      <c r="Y32" s="54">
        <f>SUM(V32:X32)</f>
        <v>0</v>
      </c>
      <c r="Z32" s="54">
        <v>0</v>
      </c>
      <c r="AA32" s="126">
        <v>0</v>
      </c>
      <c r="AC32" s="125"/>
      <c r="AD32" s="54"/>
      <c r="AE32" s="54"/>
      <c r="AF32" s="54"/>
      <c r="AG32" s="54"/>
      <c r="AH32" s="54"/>
      <c r="AI32" s="54"/>
      <c r="AJ32" s="54"/>
      <c r="AK32" s="54"/>
      <c r="AL32" s="126"/>
    </row>
    <row r="33" spans="1:38" ht="26.25" thickBot="1">
      <c r="A33" s="10" t="s">
        <v>50</v>
      </c>
      <c r="B33" s="2" t="s">
        <v>13</v>
      </c>
      <c r="C33" s="24">
        <v>0</v>
      </c>
      <c r="D33" s="104">
        <v>0</v>
      </c>
      <c r="E33" s="104">
        <v>0</v>
      </c>
      <c r="F33" s="64">
        <f>SUM(C33:E33)</f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215">
        <v>0</v>
      </c>
      <c r="M33" s="104">
        <v>0</v>
      </c>
      <c r="N33" s="77">
        <f>SUM(K33:M33)</f>
        <v>0</v>
      </c>
      <c r="O33" s="104"/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64">
        <f>SUM(R33:T33)</f>
        <v>0</v>
      </c>
      <c r="V33" s="104">
        <v>0</v>
      </c>
      <c r="W33" s="104">
        <v>0</v>
      </c>
      <c r="X33" s="104">
        <v>0</v>
      </c>
      <c r="Y33" s="64">
        <f>SUM(V33:X33)</f>
        <v>0</v>
      </c>
      <c r="Z33" s="104">
        <v>0</v>
      </c>
      <c r="AA33" s="105">
        <v>0</v>
      </c>
      <c r="AC33" s="103"/>
      <c r="AD33" s="104"/>
      <c r="AE33" s="104"/>
      <c r="AF33" s="104"/>
      <c r="AG33" s="104"/>
      <c r="AH33" s="104"/>
      <c r="AI33" s="104"/>
      <c r="AJ33" s="104"/>
      <c r="AK33" s="104"/>
      <c r="AL33" s="105"/>
    </row>
    <row r="34" spans="1:38" ht="39" thickBot="1">
      <c r="A34" s="10" t="s">
        <v>51</v>
      </c>
      <c r="B34" s="2" t="s">
        <v>14</v>
      </c>
      <c r="C34" s="26">
        <f>SUM(C35:C36)</f>
        <v>0</v>
      </c>
      <c r="D34" s="107">
        <f>SUM(D35:D36)</f>
        <v>0</v>
      </c>
      <c r="E34" s="107">
        <f>SUM(E35:E36)</f>
        <v>0</v>
      </c>
      <c r="F34" s="65">
        <f>SUM(F35:F36)</f>
        <v>0</v>
      </c>
      <c r="G34" s="107">
        <f>SUM(G35:G36)</f>
        <v>0</v>
      </c>
      <c r="H34" s="43">
        <f>SUM(H35:H36)</f>
        <v>0</v>
      </c>
      <c r="I34" s="107">
        <f>SUM(I35:I36)</f>
        <v>0</v>
      </c>
      <c r="J34" s="107">
        <f>SUM(J35:J36)</f>
        <v>0</v>
      </c>
      <c r="K34" s="107">
        <f>SUM(K35:K36)</f>
        <v>0</v>
      </c>
      <c r="L34" s="217">
        <f>SUM(L35:L36)</f>
        <v>0</v>
      </c>
      <c r="M34" s="107">
        <f>SUM(M35:M36)</f>
        <v>0</v>
      </c>
      <c r="N34" s="12">
        <f>SUM(N35:N36)</f>
        <v>0</v>
      </c>
      <c r="O34" s="107">
        <f aca="true" t="shared" si="10" ref="O34:T34">SUM(O35:O36)</f>
        <v>0</v>
      </c>
      <c r="P34" s="107">
        <f t="shared" si="10"/>
        <v>0</v>
      </c>
      <c r="Q34" s="107">
        <f t="shared" si="10"/>
        <v>0</v>
      </c>
      <c r="R34" s="107">
        <f t="shared" si="10"/>
        <v>0</v>
      </c>
      <c r="S34" s="107">
        <f t="shared" si="10"/>
        <v>0</v>
      </c>
      <c r="T34" s="107">
        <f t="shared" si="10"/>
        <v>0</v>
      </c>
      <c r="U34" s="65">
        <f>SUM(U35:U36)</f>
        <v>0</v>
      </c>
      <c r="V34" s="107">
        <f>SUM(V35:V36)</f>
        <v>0</v>
      </c>
      <c r="W34" s="107">
        <f>SUM(W35:W36)</f>
        <v>0</v>
      </c>
      <c r="X34" s="107">
        <f>SUM(X35:X36)</f>
        <v>0</v>
      </c>
      <c r="Y34" s="65">
        <f>SUM(Y35:Y36)</f>
        <v>0</v>
      </c>
      <c r="Z34" s="107">
        <f>SUM(Z35:Z36)</f>
        <v>0</v>
      </c>
      <c r="AA34" s="108">
        <f>SUM(AA35:AA36)</f>
        <v>0</v>
      </c>
      <c r="AC34" s="106">
        <f aca="true" t="shared" si="11" ref="AC34:AL34">SUM(AC35:AC36)</f>
        <v>0</v>
      </c>
      <c r="AD34" s="107">
        <f t="shared" si="11"/>
        <v>0</v>
      </c>
      <c r="AE34" s="107">
        <f t="shared" si="11"/>
        <v>0</v>
      </c>
      <c r="AF34" s="107">
        <f t="shared" si="11"/>
        <v>0</v>
      </c>
      <c r="AG34" s="107">
        <f t="shared" si="11"/>
        <v>0</v>
      </c>
      <c r="AH34" s="107">
        <f t="shared" si="11"/>
        <v>0</v>
      </c>
      <c r="AI34" s="107">
        <f t="shared" si="11"/>
        <v>0</v>
      </c>
      <c r="AJ34" s="107">
        <f t="shared" si="11"/>
        <v>0</v>
      </c>
      <c r="AK34" s="107">
        <f t="shared" si="11"/>
        <v>0</v>
      </c>
      <c r="AL34" s="108">
        <f t="shared" si="11"/>
        <v>0</v>
      </c>
    </row>
    <row r="35" spans="1:38" ht="30">
      <c r="A35" s="14"/>
      <c r="B35" s="6" t="s">
        <v>52</v>
      </c>
      <c r="C35" s="22">
        <v>0</v>
      </c>
      <c r="D35" s="98">
        <v>0</v>
      </c>
      <c r="E35" s="98">
        <v>0</v>
      </c>
      <c r="F35" s="62">
        <f>SUM(C35:E35)</f>
        <v>0</v>
      </c>
      <c r="G35" s="98">
        <v>0</v>
      </c>
      <c r="H35" s="44"/>
      <c r="I35" s="98">
        <v>0</v>
      </c>
      <c r="J35" s="98">
        <v>0</v>
      </c>
      <c r="K35" s="98">
        <v>0</v>
      </c>
      <c r="L35" s="213">
        <v>0</v>
      </c>
      <c r="M35" s="98">
        <v>0</v>
      </c>
      <c r="N35" s="75">
        <f>SUM(K35:M35)</f>
        <v>0</v>
      </c>
      <c r="O35" s="98"/>
      <c r="P35" s="98">
        <v>0</v>
      </c>
      <c r="Q35" s="98">
        <v>0</v>
      </c>
      <c r="R35" s="98">
        <v>0</v>
      </c>
      <c r="S35" s="98">
        <v>0</v>
      </c>
      <c r="T35" s="98">
        <v>0</v>
      </c>
      <c r="U35" s="62">
        <f>SUM(R35:T35)</f>
        <v>0</v>
      </c>
      <c r="V35" s="98">
        <v>0</v>
      </c>
      <c r="W35" s="98">
        <v>0</v>
      </c>
      <c r="X35" s="98">
        <v>0</v>
      </c>
      <c r="Y35" s="62">
        <f>SUM(V35:X35)</f>
        <v>0</v>
      </c>
      <c r="Z35" s="98">
        <v>0</v>
      </c>
      <c r="AA35" s="99">
        <v>0</v>
      </c>
      <c r="AC35" s="97"/>
      <c r="AD35" s="98"/>
      <c r="AE35" s="98"/>
      <c r="AF35" s="98"/>
      <c r="AG35" s="98"/>
      <c r="AH35" s="98"/>
      <c r="AI35" s="98"/>
      <c r="AJ35" s="98"/>
      <c r="AK35" s="98"/>
      <c r="AL35" s="99"/>
    </row>
    <row r="36" spans="1:38" ht="45.75" thickBot="1">
      <c r="A36" s="16"/>
      <c r="B36" s="37" t="s">
        <v>53</v>
      </c>
      <c r="C36" s="25">
        <v>0</v>
      </c>
      <c r="D36" s="54">
        <v>0</v>
      </c>
      <c r="E36" s="54">
        <v>0</v>
      </c>
      <c r="F36" s="54">
        <f>SUM(C36:E36)</f>
        <v>0</v>
      </c>
      <c r="G36" s="54">
        <v>0</v>
      </c>
      <c r="H36" s="48"/>
      <c r="I36" s="54">
        <v>0</v>
      </c>
      <c r="J36" s="54">
        <v>0</v>
      </c>
      <c r="K36" s="54">
        <v>0</v>
      </c>
      <c r="L36" s="216">
        <v>0</v>
      </c>
      <c r="M36" s="54">
        <v>0</v>
      </c>
      <c r="N36" s="51">
        <f>SUM(K36:M36)</f>
        <v>0</v>
      </c>
      <c r="O36" s="54"/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f>SUM(R36:T36)</f>
        <v>0</v>
      </c>
      <c r="V36" s="54">
        <v>0</v>
      </c>
      <c r="W36" s="54">
        <v>0</v>
      </c>
      <c r="X36" s="54">
        <v>0</v>
      </c>
      <c r="Y36" s="54">
        <f>SUM(V36:X36)</f>
        <v>0</v>
      </c>
      <c r="Z36" s="54">
        <v>0</v>
      </c>
      <c r="AA36" s="126">
        <v>0</v>
      </c>
      <c r="AC36" s="125"/>
      <c r="AD36" s="54"/>
      <c r="AE36" s="54"/>
      <c r="AF36" s="54"/>
      <c r="AG36" s="54"/>
      <c r="AH36" s="54"/>
      <c r="AI36" s="54"/>
      <c r="AJ36" s="54"/>
      <c r="AK36" s="54"/>
      <c r="AL36" s="126"/>
    </row>
    <row r="37" spans="1:38" ht="15.75" thickBot="1">
      <c r="A37" s="10" t="s">
        <v>54</v>
      </c>
      <c r="B37" s="2" t="s">
        <v>5</v>
      </c>
      <c r="C37" s="31">
        <v>30</v>
      </c>
      <c r="D37" s="110">
        <v>0</v>
      </c>
      <c r="E37" s="110">
        <v>0</v>
      </c>
      <c r="F37" s="68">
        <f>SUM(C37:E37)</f>
        <v>30</v>
      </c>
      <c r="G37" s="110">
        <v>8</v>
      </c>
      <c r="H37" s="45"/>
      <c r="I37" s="110">
        <v>9911.982751999998</v>
      </c>
      <c r="J37" s="110">
        <v>8633.353100082715</v>
      </c>
      <c r="K37" s="110">
        <v>9911.98</v>
      </c>
      <c r="L37" s="222">
        <v>0</v>
      </c>
      <c r="M37" s="110">
        <v>0</v>
      </c>
      <c r="N37" s="80">
        <f>SUM(K37:M37)</f>
        <v>9911.98</v>
      </c>
      <c r="O37" s="110">
        <v>8633.35</v>
      </c>
      <c r="P37" s="110">
        <v>8842.028466285714</v>
      </c>
      <c r="Q37" s="110">
        <v>1171.6342233458563</v>
      </c>
      <c r="R37" s="110">
        <v>765.32</v>
      </c>
      <c r="S37" s="110">
        <v>0</v>
      </c>
      <c r="T37" s="110">
        <v>0</v>
      </c>
      <c r="U37" s="68">
        <f>SUM(R37:T37)</f>
        <v>765.32</v>
      </c>
      <c r="V37" s="110">
        <f>765.32-688.788</f>
        <v>76.53200000000004</v>
      </c>
      <c r="W37" s="110">
        <v>0</v>
      </c>
      <c r="X37" s="110">
        <v>0</v>
      </c>
      <c r="Y37" s="68">
        <f>SUM(V37:X37)</f>
        <v>76.53200000000004</v>
      </c>
      <c r="Z37" s="110">
        <v>765.3199999999999</v>
      </c>
      <c r="AA37" s="111">
        <v>76.53199999999993</v>
      </c>
      <c r="AC37" s="109"/>
      <c r="AD37" s="110"/>
      <c r="AE37" s="110"/>
      <c r="AF37" s="110"/>
      <c r="AG37" s="110"/>
      <c r="AH37" s="110"/>
      <c r="AI37" s="110"/>
      <c r="AJ37" s="110"/>
      <c r="AK37" s="110"/>
      <c r="AL37" s="111"/>
    </row>
    <row r="38" spans="1:38" ht="26.25" thickBot="1">
      <c r="A38" s="10" t="s">
        <v>55</v>
      </c>
      <c r="B38" s="2" t="s">
        <v>56</v>
      </c>
      <c r="C38" s="24">
        <v>24</v>
      </c>
      <c r="D38" s="104">
        <v>2</v>
      </c>
      <c r="E38" s="104">
        <v>1</v>
      </c>
      <c r="F38" s="64">
        <f>SUM(C38:E38)</f>
        <v>27</v>
      </c>
      <c r="G38" s="104">
        <v>23</v>
      </c>
      <c r="H38" s="46"/>
      <c r="I38" s="104">
        <v>184801.2958</v>
      </c>
      <c r="J38" s="104">
        <v>147033.97780418434</v>
      </c>
      <c r="K38" s="104">
        <v>179986.36</v>
      </c>
      <c r="L38" s="215">
        <v>3464.94</v>
      </c>
      <c r="M38" s="104">
        <v>1350</v>
      </c>
      <c r="N38" s="77">
        <f>SUM(K38:M38)</f>
        <v>184801.3</v>
      </c>
      <c r="O38" s="104">
        <v>147033.98</v>
      </c>
      <c r="P38" s="104">
        <v>53120.66827112746</v>
      </c>
      <c r="Q38" s="104">
        <v>9565.927520518082</v>
      </c>
      <c r="R38" s="104">
        <v>0</v>
      </c>
      <c r="S38" s="104">
        <v>0</v>
      </c>
      <c r="T38" s="104">
        <v>0</v>
      </c>
      <c r="U38" s="64">
        <f>SUM(R38:T38)</f>
        <v>0</v>
      </c>
      <c r="V38" s="104">
        <v>0</v>
      </c>
      <c r="W38" s="104">
        <v>0</v>
      </c>
      <c r="X38" s="104">
        <v>0</v>
      </c>
      <c r="Y38" s="64">
        <f>SUM(V38:X38)</f>
        <v>0</v>
      </c>
      <c r="Z38" s="104">
        <v>0</v>
      </c>
      <c r="AA38" s="105">
        <v>0</v>
      </c>
      <c r="AC38" s="103"/>
      <c r="AD38" s="104"/>
      <c r="AE38" s="104"/>
      <c r="AF38" s="104"/>
      <c r="AG38" s="104"/>
      <c r="AH38" s="104"/>
      <c r="AI38" s="104"/>
      <c r="AJ38" s="104"/>
      <c r="AK38" s="104"/>
      <c r="AL38" s="105"/>
    </row>
    <row r="39" spans="1:38" ht="15.75" thickBot="1">
      <c r="A39" s="10" t="s">
        <v>57</v>
      </c>
      <c r="B39" s="2" t="s">
        <v>6</v>
      </c>
      <c r="C39" s="24">
        <v>1</v>
      </c>
      <c r="D39" s="104">
        <v>0</v>
      </c>
      <c r="E39" s="104">
        <v>0</v>
      </c>
      <c r="F39" s="64">
        <f>SUM(C39:E39)</f>
        <v>1</v>
      </c>
      <c r="G39" s="104">
        <v>1</v>
      </c>
      <c r="H39" s="46"/>
      <c r="I39" s="104">
        <v>4262.91</v>
      </c>
      <c r="J39" s="104">
        <v>4516.903641863897</v>
      </c>
      <c r="K39" s="104">
        <v>4262.91</v>
      </c>
      <c r="L39" s="215">
        <v>0</v>
      </c>
      <c r="M39" s="104">
        <v>0</v>
      </c>
      <c r="N39" s="77">
        <f>SUM(K39:M39)</f>
        <v>4262.91</v>
      </c>
      <c r="O39" s="104">
        <v>4516.9</v>
      </c>
      <c r="P39" s="104">
        <v>2300.803479452055</v>
      </c>
      <c r="Q39" s="104">
        <v>-137.08697930736298</v>
      </c>
      <c r="R39" s="104">
        <v>0</v>
      </c>
      <c r="S39" s="104">
        <v>0</v>
      </c>
      <c r="T39" s="104">
        <v>0</v>
      </c>
      <c r="U39" s="64">
        <f>SUM(R39:T39)</f>
        <v>0</v>
      </c>
      <c r="V39" s="104">
        <v>0</v>
      </c>
      <c r="W39" s="104">
        <v>0</v>
      </c>
      <c r="X39" s="104">
        <v>0</v>
      </c>
      <c r="Y39" s="64">
        <f>SUM(V39:X39)</f>
        <v>0</v>
      </c>
      <c r="Z39" s="104">
        <v>0</v>
      </c>
      <c r="AA39" s="105">
        <v>0</v>
      </c>
      <c r="AC39" s="103"/>
      <c r="AD39" s="104"/>
      <c r="AE39" s="104"/>
      <c r="AF39" s="104"/>
      <c r="AG39" s="104"/>
      <c r="AH39" s="104"/>
      <c r="AI39" s="104"/>
      <c r="AJ39" s="104"/>
      <c r="AK39" s="104"/>
      <c r="AL39" s="105"/>
    </row>
    <row r="40" spans="1:38" ht="15.75" thickBot="1">
      <c r="A40" s="10" t="s">
        <v>58</v>
      </c>
      <c r="B40" s="2" t="s">
        <v>7</v>
      </c>
      <c r="C40" s="19">
        <f>SUM(C41:C43)</f>
        <v>194</v>
      </c>
      <c r="D40" s="61">
        <f>SUM(D41:D43)</f>
        <v>0</v>
      </c>
      <c r="E40" s="61">
        <f>SUM(E41:E43)</f>
        <v>1</v>
      </c>
      <c r="F40" s="61">
        <f>SUM(F41:F43)</f>
        <v>195</v>
      </c>
      <c r="G40" s="61">
        <f>SUM(G41:G43)</f>
        <v>57</v>
      </c>
      <c r="H40" s="46">
        <f>SUM(H41:H43)</f>
        <v>0</v>
      </c>
      <c r="I40" s="61">
        <f>SUM(I41:I43)</f>
        <v>73882.87134033443</v>
      </c>
      <c r="J40" s="61">
        <f>SUM(J41:J43)</f>
        <v>0</v>
      </c>
      <c r="K40" s="61">
        <f>SUM(K41:K43)</f>
        <v>73732.9</v>
      </c>
      <c r="L40" s="212">
        <f>SUM(L41:L43)</f>
        <v>0</v>
      </c>
      <c r="M40" s="61">
        <f>SUM(M41:M43)</f>
        <v>150</v>
      </c>
      <c r="N40" s="70">
        <f>SUM(N41:N43)</f>
        <v>73882.9</v>
      </c>
      <c r="O40" s="61">
        <f aca="true" t="shared" si="12" ref="O40:T40">SUM(O41:O43)</f>
        <v>0</v>
      </c>
      <c r="P40" s="61">
        <f t="shared" si="12"/>
        <v>73721.14915442099</v>
      </c>
      <c r="Q40" s="61">
        <f t="shared" si="12"/>
        <v>73721.14915442099</v>
      </c>
      <c r="R40" s="61">
        <f t="shared" si="12"/>
        <v>64958.75</v>
      </c>
      <c r="S40" s="61">
        <f t="shared" si="12"/>
        <v>0</v>
      </c>
      <c r="T40" s="61">
        <f t="shared" si="12"/>
        <v>0</v>
      </c>
      <c r="U40" s="61">
        <f>SUM(U41:U43)</f>
        <v>64958.75</v>
      </c>
      <c r="V40" s="61">
        <f>SUM(V41:V43)</f>
        <v>64958.75</v>
      </c>
      <c r="W40" s="61">
        <f>SUM(W41:W43)</f>
        <v>0</v>
      </c>
      <c r="X40" s="61">
        <f>SUM(X41:X43)</f>
        <v>0</v>
      </c>
      <c r="Y40" s="61">
        <f>SUM(Y41:Y43)</f>
        <v>64958.75</v>
      </c>
      <c r="Z40" s="61">
        <f>SUM(Z41:Z43)</f>
        <v>-2393.850000000006</v>
      </c>
      <c r="AA40" s="84">
        <f>SUM(AA41:AA43)</f>
        <v>-2393.850000000006</v>
      </c>
      <c r="AC40" s="83">
        <f aca="true" t="shared" si="13" ref="AC40:AL40">SUM(AC41:AC43)</f>
        <v>0</v>
      </c>
      <c r="AD40" s="61">
        <f t="shared" si="13"/>
        <v>0</v>
      </c>
      <c r="AE40" s="61">
        <f t="shared" si="13"/>
        <v>0</v>
      </c>
      <c r="AF40" s="61">
        <f t="shared" si="13"/>
        <v>0</v>
      </c>
      <c r="AG40" s="61">
        <f t="shared" si="13"/>
        <v>0</v>
      </c>
      <c r="AH40" s="61">
        <f t="shared" si="13"/>
        <v>0</v>
      </c>
      <c r="AI40" s="61">
        <f t="shared" si="13"/>
        <v>0</v>
      </c>
      <c r="AJ40" s="61">
        <f t="shared" si="13"/>
        <v>0</v>
      </c>
      <c r="AK40" s="61">
        <f t="shared" si="13"/>
        <v>0</v>
      </c>
      <c r="AL40" s="84">
        <f t="shared" si="13"/>
        <v>0</v>
      </c>
    </row>
    <row r="41" spans="1:38" ht="30">
      <c r="A41" s="14"/>
      <c r="B41" s="7" t="s">
        <v>59</v>
      </c>
      <c r="C41" s="32">
        <v>0</v>
      </c>
      <c r="D41" s="115">
        <v>0</v>
      </c>
      <c r="E41" s="115">
        <v>0</v>
      </c>
      <c r="F41" s="69">
        <f>SUM(C41:E41)</f>
        <v>0</v>
      </c>
      <c r="G41" s="115">
        <v>0</v>
      </c>
      <c r="H41" s="44"/>
      <c r="I41" s="115">
        <v>0</v>
      </c>
      <c r="J41" s="115">
        <v>0</v>
      </c>
      <c r="K41" s="115">
        <v>0</v>
      </c>
      <c r="L41" s="223">
        <v>0</v>
      </c>
      <c r="M41" s="115">
        <v>0</v>
      </c>
      <c r="N41" s="81">
        <f>SUM(K41:M41)</f>
        <v>0</v>
      </c>
      <c r="O41" s="115"/>
      <c r="P41" s="115">
        <v>0</v>
      </c>
      <c r="Q41" s="115">
        <v>0</v>
      </c>
      <c r="R41" s="115">
        <v>0</v>
      </c>
      <c r="S41" s="115">
        <v>0</v>
      </c>
      <c r="T41" s="115">
        <v>0</v>
      </c>
      <c r="U41" s="69">
        <f>SUM(R41:T41)</f>
        <v>0</v>
      </c>
      <c r="V41" s="115">
        <v>0</v>
      </c>
      <c r="W41" s="115">
        <v>0</v>
      </c>
      <c r="X41" s="115">
        <v>0</v>
      </c>
      <c r="Y41" s="69">
        <f>SUM(V41:X41)</f>
        <v>0</v>
      </c>
      <c r="Z41" s="115">
        <v>0</v>
      </c>
      <c r="AA41" s="116">
        <v>0</v>
      </c>
      <c r="AC41" s="114"/>
      <c r="AD41" s="115"/>
      <c r="AE41" s="115"/>
      <c r="AF41" s="115"/>
      <c r="AG41" s="115"/>
      <c r="AH41" s="115"/>
      <c r="AI41" s="115"/>
      <c r="AJ41" s="115"/>
      <c r="AK41" s="115"/>
      <c r="AL41" s="116"/>
    </row>
    <row r="42" spans="1:38" ht="30">
      <c r="A42" s="15"/>
      <c r="B42" s="5" t="s">
        <v>60</v>
      </c>
      <c r="C42" s="27">
        <v>192</v>
      </c>
      <c r="D42" s="55">
        <v>0</v>
      </c>
      <c r="E42" s="55">
        <v>1</v>
      </c>
      <c r="F42" s="55">
        <f>SUM(C42:E42)</f>
        <v>193</v>
      </c>
      <c r="G42" s="55">
        <v>54</v>
      </c>
      <c r="H42" s="120"/>
      <c r="I42" s="55">
        <v>71785.01134033443</v>
      </c>
      <c r="J42" s="55">
        <v>0</v>
      </c>
      <c r="K42" s="55">
        <v>71635.04</v>
      </c>
      <c r="L42" s="218">
        <v>0</v>
      </c>
      <c r="M42" s="55">
        <v>150</v>
      </c>
      <c r="N42" s="52">
        <f>SUM(K42:M42)</f>
        <v>71785.04</v>
      </c>
      <c r="O42" s="55"/>
      <c r="P42" s="55">
        <v>70642.99986079984</v>
      </c>
      <c r="Q42" s="55">
        <v>70642.99986079984</v>
      </c>
      <c r="R42" s="55">
        <v>64958.75</v>
      </c>
      <c r="S42" s="55">
        <v>0</v>
      </c>
      <c r="T42" s="55">
        <v>0</v>
      </c>
      <c r="U42" s="55">
        <f>SUM(R42:T42)</f>
        <v>64958.75</v>
      </c>
      <c r="V42" s="55">
        <v>64958.75</v>
      </c>
      <c r="W42" s="55">
        <v>0</v>
      </c>
      <c r="X42" s="55">
        <v>0</v>
      </c>
      <c r="Y42" s="55">
        <f>SUM(V42:X42)</f>
        <v>64958.75</v>
      </c>
      <c r="Z42" s="55">
        <v>-2393.850000000006</v>
      </c>
      <c r="AA42" s="122">
        <v>-2393.850000000006</v>
      </c>
      <c r="AC42" s="121"/>
      <c r="AD42" s="55"/>
      <c r="AE42" s="55"/>
      <c r="AF42" s="55"/>
      <c r="AG42" s="55"/>
      <c r="AH42" s="55"/>
      <c r="AI42" s="55"/>
      <c r="AJ42" s="55"/>
      <c r="AK42" s="55"/>
      <c r="AL42" s="122"/>
    </row>
    <row r="43" spans="1:38" ht="15.75" thickBot="1">
      <c r="A43" s="16"/>
      <c r="B43" s="39" t="s">
        <v>61</v>
      </c>
      <c r="C43" s="28">
        <v>2</v>
      </c>
      <c r="D43" s="112">
        <v>0</v>
      </c>
      <c r="E43" s="112">
        <v>0</v>
      </c>
      <c r="F43" s="66">
        <f>SUM(C43:E43)</f>
        <v>2</v>
      </c>
      <c r="G43" s="112">
        <v>3</v>
      </c>
      <c r="H43" s="43"/>
      <c r="I43" s="112">
        <v>2097.8599999999997</v>
      </c>
      <c r="J43" s="112">
        <v>0</v>
      </c>
      <c r="K43" s="112">
        <v>2097.86</v>
      </c>
      <c r="L43" s="219">
        <v>0</v>
      </c>
      <c r="M43" s="112">
        <v>0</v>
      </c>
      <c r="N43" s="78">
        <f>SUM(K43:M43)</f>
        <v>2097.86</v>
      </c>
      <c r="O43" s="112"/>
      <c r="P43" s="112">
        <v>3078.1492936211425</v>
      </c>
      <c r="Q43" s="112">
        <v>3078.1492936211425</v>
      </c>
      <c r="R43" s="112">
        <v>0</v>
      </c>
      <c r="S43" s="112">
        <v>0</v>
      </c>
      <c r="T43" s="112">
        <v>0</v>
      </c>
      <c r="U43" s="66">
        <f>SUM(R43:T43)</f>
        <v>0</v>
      </c>
      <c r="V43" s="112">
        <v>0</v>
      </c>
      <c r="W43" s="112">
        <v>0</v>
      </c>
      <c r="X43" s="112">
        <v>0</v>
      </c>
      <c r="Y43" s="66">
        <f>SUM(V43:X43)</f>
        <v>0</v>
      </c>
      <c r="Z43" s="112">
        <v>0</v>
      </c>
      <c r="AA43" s="113">
        <v>0</v>
      </c>
      <c r="AC43" s="117"/>
      <c r="AD43" s="112"/>
      <c r="AE43" s="112"/>
      <c r="AF43" s="112"/>
      <c r="AG43" s="112"/>
      <c r="AH43" s="112"/>
      <c r="AI43" s="112"/>
      <c r="AJ43" s="112"/>
      <c r="AK43" s="112"/>
      <c r="AL43" s="113"/>
    </row>
    <row r="44" spans="1:38" ht="15.75" thickBot="1">
      <c r="A44" s="10" t="s">
        <v>62</v>
      </c>
      <c r="B44" s="2" t="s">
        <v>8</v>
      </c>
      <c r="C44" s="24">
        <v>0</v>
      </c>
      <c r="D44" s="104">
        <v>0</v>
      </c>
      <c r="E44" s="104">
        <v>0</v>
      </c>
      <c r="F44" s="64">
        <f>SUM(C44:E44)</f>
        <v>0</v>
      </c>
      <c r="G44" s="104">
        <v>0</v>
      </c>
      <c r="H44" s="46"/>
      <c r="I44" s="104">
        <v>0</v>
      </c>
      <c r="J44" s="104">
        <v>0</v>
      </c>
      <c r="K44" s="104">
        <v>0</v>
      </c>
      <c r="L44" s="215">
        <v>0</v>
      </c>
      <c r="M44" s="104">
        <v>0</v>
      </c>
      <c r="N44" s="77">
        <f>SUM(K44:M44)</f>
        <v>0</v>
      </c>
      <c r="O44" s="104"/>
      <c r="P44" s="104">
        <v>0</v>
      </c>
      <c r="Q44" s="104">
        <v>0</v>
      </c>
      <c r="R44" s="104">
        <v>0</v>
      </c>
      <c r="S44" s="104">
        <v>0</v>
      </c>
      <c r="T44" s="104">
        <v>0</v>
      </c>
      <c r="U44" s="64">
        <f>SUM(R44:T44)</f>
        <v>0</v>
      </c>
      <c r="V44" s="104">
        <v>0</v>
      </c>
      <c r="W44" s="104">
        <v>0</v>
      </c>
      <c r="X44" s="104">
        <v>0</v>
      </c>
      <c r="Y44" s="64">
        <f>SUM(V44:X44)</f>
        <v>0</v>
      </c>
      <c r="Z44" s="104">
        <v>0</v>
      </c>
      <c r="AA44" s="105">
        <v>0</v>
      </c>
      <c r="AC44" s="103"/>
      <c r="AD44" s="104"/>
      <c r="AE44" s="104"/>
      <c r="AF44" s="104"/>
      <c r="AG44" s="104"/>
      <c r="AH44" s="104"/>
      <c r="AI44" s="104"/>
      <c r="AJ44" s="104"/>
      <c r="AK44" s="104"/>
      <c r="AL44" s="105"/>
    </row>
    <row r="45" spans="1:38" ht="39" thickBot="1">
      <c r="A45" s="10" t="s">
        <v>63</v>
      </c>
      <c r="B45" s="2" t="s">
        <v>64</v>
      </c>
      <c r="C45" s="26">
        <f>SUM(C46:C48)</f>
        <v>53</v>
      </c>
      <c r="D45" s="107">
        <f>SUM(D46:D48)</f>
        <v>0</v>
      </c>
      <c r="E45" s="107">
        <f>SUM(E46:E48)</f>
        <v>0</v>
      </c>
      <c r="F45" s="65">
        <f>SUM(F46:F48)</f>
        <v>53</v>
      </c>
      <c r="G45" s="107">
        <f>SUM(G46:G48)</f>
        <v>47</v>
      </c>
      <c r="H45" s="46">
        <f>SUM(H46:H48)</f>
        <v>0</v>
      </c>
      <c r="I45" s="107">
        <f>SUM(I46:I48)</f>
        <v>188728.2178082192</v>
      </c>
      <c r="J45" s="107">
        <f>SUM(J46:J48)</f>
        <v>175159.56423676127</v>
      </c>
      <c r="K45" s="107">
        <f>SUM(K46:K48)</f>
        <v>188728.21999999997</v>
      </c>
      <c r="L45" s="217">
        <f>SUM(L46:L48)</f>
        <v>0</v>
      </c>
      <c r="M45" s="107">
        <f>SUM(M46:M48)</f>
        <v>0</v>
      </c>
      <c r="N45" s="12">
        <f>SUM(N46:N48)</f>
        <v>188728.21999999997</v>
      </c>
      <c r="O45" s="107">
        <f aca="true" t="shared" si="14" ref="O45:T45">SUM(O46:O48)</f>
        <v>175159.56</v>
      </c>
      <c r="P45" s="107">
        <f t="shared" si="14"/>
        <v>58731.64873808768</v>
      </c>
      <c r="Q45" s="107">
        <f t="shared" si="14"/>
        <v>9057.338390653023</v>
      </c>
      <c r="R45" s="107">
        <f t="shared" si="14"/>
        <v>0</v>
      </c>
      <c r="S45" s="107">
        <f t="shared" si="14"/>
        <v>0</v>
      </c>
      <c r="T45" s="107">
        <f t="shared" si="14"/>
        <v>0</v>
      </c>
      <c r="U45" s="65">
        <f>SUM(U46:U48)</f>
        <v>0</v>
      </c>
      <c r="V45" s="107">
        <f>SUM(V46:V48)</f>
        <v>0</v>
      </c>
      <c r="W45" s="107">
        <f>SUM(W46:W48)</f>
        <v>0</v>
      </c>
      <c r="X45" s="107">
        <f>SUM(X46:X48)</f>
        <v>0</v>
      </c>
      <c r="Y45" s="65">
        <f>SUM(Y46:Y48)</f>
        <v>0</v>
      </c>
      <c r="Z45" s="107">
        <f>SUM(Z46:Z48)</f>
        <v>0</v>
      </c>
      <c r="AA45" s="108">
        <f>SUM(AA46:AA48)</f>
        <v>0</v>
      </c>
      <c r="AC45" s="106">
        <f aca="true" t="shared" si="15" ref="AC45:AL45">SUM(AC46:AC48)</f>
        <v>0</v>
      </c>
      <c r="AD45" s="107">
        <f t="shared" si="15"/>
        <v>0</v>
      </c>
      <c r="AE45" s="107">
        <f t="shared" si="15"/>
        <v>0</v>
      </c>
      <c r="AF45" s="107">
        <f t="shared" si="15"/>
        <v>0</v>
      </c>
      <c r="AG45" s="107">
        <f t="shared" si="15"/>
        <v>0</v>
      </c>
      <c r="AH45" s="107">
        <f t="shared" si="15"/>
        <v>0</v>
      </c>
      <c r="AI45" s="107">
        <f t="shared" si="15"/>
        <v>0</v>
      </c>
      <c r="AJ45" s="107">
        <f t="shared" si="15"/>
        <v>0</v>
      </c>
      <c r="AK45" s="107">
        <f t="shared" si="15"/>
        <v>0</v>
      </c>
      <c r="AL45" s="108">
        <f t="shared" si="15"/>
        <v>0</v>
      </c>
    </row>
    <row r="46" spans="1:38" ht="15">
      <c r="A46" s="14"/>
      <c r="B46" s="8" t="s">
        <v>65</v>
      </c>
      <c r="C46" s="30">
        <v>0</v>
      </c>
      <c r="D46" s="56">
        <v>0</v>
      </c>
      <c r="E46" s="56">
        <v>0</v>
      </c>
      <c r="F46" s="56">
        <f>SUM(C46:E46)</f>
        <v>0</v>
      </c>
      <c r="G46" s="56">
        <v>2</v>
      </c>
      <c r="H46" s="44"/>
      <c r="I46" s="56">
        <v>0</v>
      </c>
      <c r="J46" s="56">
        <v>0</v>
      </c>
      <c r="K46" s="56">
        <v>0</v>
      </c>
      <c r="L46" s="221">
        <v>0</v>
      </c>
      <c r="M46" s="56">
        <v>0</v>
      </c>
      <c r="N46" s="53">
        <f>SUM(K46:M46)</f>
        <v>0</v>
      </c>
      <c r="O46" s="56"/>
      <c r="P46" s="56">
        <v>2902.027397260274</v>
      </c>
      <c r="Q46" s="56">
        <v>290.20273972602763</v>
      </c>
      <c r="R46" s="56">
        <v>0</v>
      </c>
      <c r="S46" s="56">
        <v>0</v>
      </c>
      <c r="T46" s="56">
        <v>0</v>
      </c>
      <c r="U46" s="56">
        <f>SUM(R46:T46)</f>
        <v>0</v>
      </c>
      <c r="V46" s="56">
        <v>0</v>
      </c>
      <c r="W46" s="56">
        <v>0</v>
      </c>
      <c r="X46" s="56">
        <v>0</v>
      </c>
      <c r="Y46" s="56">
        <f>SUM(V46:X46)</f>
        <v>0</v>
      </c>
      <c r="Z46" s="56">
        <v>0</v>
      </c>
      <c r="AA46" s="124">
        <v>0</v>
      </c>
      <c r="AC46" s="123"/>
      <c r="AD46" s="56"/>
      <c r="AE46" s="56"/>
      <c r="AF46" s="56"/>
      <c r="AG46" s="56"/>
      <c r="AH46" s="56"/>
      <c r="AI46" s="56"/>
      <c r="AJ46" s="56"/>
      <c r="AK46" s="56"/>
      <c r="AL46" s="124"/>
    </row>
    <row r="47" spans="1:38" ht="15">
      <c r="A47" s="15"/>
      <c r="B47" s="40" t="s">
        <v>66</v>
      </c>
      <c r="C47" s="119">
        <v>9</v>
      </c>
      <c r="D47" s="89">
        <v>0</v>
      </c>
      <c r="E47" s="89">
        <v>0</v>
      </c>
      <c r="F47" s="58">
        <f>SUM(C47:E47)</f>
        <v>9</v>
      </c>
      <c r="G47" s="89">
        <v>6</v>
      </c>
      <c r="H47" s="120"/>
      <c r="I47" s="89">
        <v>8642.14</v>
      </c>
      <c r="J47" s="89">
        <v>7661.810911894274</v>
      </c>
      <c r="K47" s="89">
        <v>8642.14</v>
      </c>
      <c r="L47" s="210">
        <v>0</v>
      </c>
      <c r="M47" s="89">
        <v>0</v>
      </c>
      <c r="N47" s="72">
        <f>SUM(K47:M47)</f>
        <v>8642.14</v>
      </c>
      <c r="O47" s="89">
        <v>7661.81</v>
      </c>
      <c r="P47" s="89">
        <v>3546.113937188785</v>
      </c>
      <c r="Q47" s="89">
        <v>679.1823641775468</v>
      </c>
      <c r="R47" s="89">
        <v>0</v>
      </c>
      <c r="S47" s="89">
        <v>0</v>
      </c>
      <c r="T47" s="89">
        <v>0</v>
      </c>
      <c r="U47" s="58">
        <f>SUM(R47:T47)</f>
        <v>0</v>
      </c>
      <c r="V47" s="89">
        <v>0</v>
      </c>
      <c r="W47" s="89">
        <v>0</v>
      </c>
      <c r="X47" s="89">
        <v>0</v>
      </c>
      <c r="Y47" s="58">
        <f>SUM(V47:X47)</f>
        <v>0</v>
      </c>
      <c r="Z47" s="89">
        <v>0</v>
      </c>
      <c r="AA47" s="90">
        <v>0</v>
      </c>
      <c r="AC47" s="88"/>
      <c r="AD47" s="89"/>
      <c r="AE47" s="89"/>
      <c r="AF47" s="89"/>
      <c r="AG47" s="89"/>
      <c r="AH47" s="89"/>
      <c r="AI47" s="89"/>
      <c r="AJ47" s="89"/>
      <c r="AK47" s="89"/>
      <c r="AL47" s="90"/>
    </row>
    <row r="48" spans="1:38" ht="15.75" thickBot="1">
      <c r="A48" s="16"/>
      <c r="B48" s="9" t="s">
        <v>67</v>
      </c>
      <c r="C48" s="28">
        <v>44</v>
      </c>
      <c r="D48" s="112">
        <v>0</v>
      </c>
      <c r="E48" s="112">
        <v>0</v>
      </c>
      <c r="F48" s="66">
        <f>SUM(C48:E48)</f>
        <v>44</v>
      </c>
      <c r="G48" s="112">
        <v>39</v>
      </c>
      <c r="H48" s="120"/>
      <c r="I48" s="112">
        <v>180086.07780821918</v>
      </c>
      <c r="J48" s="112">
        <v>167497.753324867</v>
      </c>
      <c r="K48" s="112">
        <v>180086.08</v>
      </c>
      <c r="L48" s="219">
        <v>0</v>
      </c>
      <c r="M48" s="112">
        <v>0</v>
      </c>
      <c r="N48" s="78">
        <f>SUM(K48:M48)</f>
        <v>180086.08</v>
      </c>
      <c r="O48" s="112">
        <v>167497.75</v>
      </c>
      <c r="P48" s="112">
        <v>52283.50740363862</v>
      </c>
      <c r="Q48" s="112">
        <v>8087.953286749449</v>
      </c>
      <c r="R48" s="112">
        <v>0</v>
      </c>
      <c r="S48" s="112">
        <v>0</v>
      </c>
      <c r="T48" s="112">
        <v>0</v>
      </c>
      <c r="U48" s="66">
        <f>SUM(R48:T48)</f>
        <v>0</v>
      </c>
      <c r="V48" s="112">
        <v>0</v>
      </c>
      <c r="W48" s="112">
        <v>0</v>
      </c>
      <c r="X48" s="112">
        <v>0</v>
      </c>
      <c r="Y48" s="66">
        <f>SUM(V48:X48)</f>
        <v>0</v>
      </c>
      <c r="Z48" s="112">
        <v>0</v>
      </c>
      <c r="AA48" s="113">
        <v>0</v>
      </c>
      <c r="AC48" s="117"/>
      <c r="AD48" s="112"/>
      <c r="AE48" s="112"/>
      <c r="AF48" s="112"/>
      <c r="AG48" s="112"/>
      <c r="AH48" s="112"/>
      <c r="AI48" s="112"/>
      <c r="AJ48" s="112"/>
      <c r="AK48" s="112"/>
      <c r="AL48" s="113"/>
    </row>
    <row r="49" spans="1:38" ht="15.75" thickBot="1">
      <c r="A49" s="10" t="s">
        <v>68</v>
      </c>
      <c r="B49" s="2" t="s">
        <v>9</v>
      </c>
      <c r="C49" s="31">
        <v>0</v>
      </c>
      <c r="D49" s="110">
        <v>0</v>
      </c>
      <c r="E49" s="110">
        <v>0</v>
      </c>
      <c r="F49" s="68">
        <f>SUM(C49:E49)</f>
        <v>0</v>
      </c>
      <c r="G49" s="110">
        <v>0</v>
      </c>
      <c r="H49" s="120"/>
      <c r="I49" s="110">
        <v>0</v>
      </c>
      <c r="J49" s="110">
        <v>0</v>
      </c>
      <c r="K49" s="110">
        <v>0</v>
      </c>
      <c r="L49" s="110">
        <v>0</v>
      </c>
      <c r="M49" s="110">
        <v>0</v>
      </c>
      <c r="N49" s="80">
        <f>SUM(K49:M49)</f>
        <v>0</v>
      </c>
      <c r="O49" s="110">
        <v>0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  <c r="U49" s="68">
        <f>SUM(R49:T49)</f>
        <v>0</v>
      </c>
      <c r="V49" s="110">
        <v>0</v>
      </c>
      <c r="W49" s="110">
        <v>0</v>
      </c>
      <c r="X49" s="110">
        <v>0</v>
      </c>
      <c r="Y49" s="68">
        <f>SUM(V49:X49)</f>
        <v>0</v>
      </c>
      <c r="Z49" s="110">
        <v>0</v>
      </c>
      <c r="AA49" s="111">
        <v>0</v>
      </c>
      <c r="AC49" s="109"/>
      <c r="AD49" s="110"/>
      <c r="AE49" s="110"/>
      <c r="AF49" s="110"/>
      <c r="AG49" s="110"/>
      <c r="AH49" s="110"/>
      <c r="AI49" s="110"/>
      <c r="AJ49" s="110"/>
      <c r="AK49" s="110"/>
      <c r="AL49" s="111"/>
    </row>
    <row r="50" spans="1:38" ht="15.75" thickBot="1">
      <c r="A50" s="277" t="s">
        <v>69</v>
      </c>
      <c r="B50" s="278"/>
      <c r="C50" s="33">
        <f>C11+C16+C17+C20+C21+C24+C28+C29+C30+C33+C34+C37+C38+C39+C40+C44+C45+C49</f>
        <v>6609</v>
      </c>
      <c r="D50" s="12">
        <f>D11+D16+D17+D20+D21+D24+D28+D29+D30+D33+D34+D37+D38+D39+D40+D44+D45+D49</f>
        <v>329860</v>
      </c>
      <c r="E50" s="12">
        <f>E11+E16+E17+E20+E21+E24+E28+E29+E30+E33+E34+E37+E38+E39+E40+E44+E45+E49</f>
        <v>2</v>
      </c>
      <c r="F50" s="12">
        <f aca="true" t="shared" si="16" ref="F50:AL50">F11+F16+F17+F20+F21+F24+F28+F29+F30+F33+F34+F37+F38+F39+F40+F44+F45+F49</f>
        <v>336471</v>
      </c>
      <c r="G50" s="12">
        <f t="shared" si="16"/>
        <v>41982</v>
      </c>
      <c r="H50" s="12">
        <f t="shared" si="16"/>
        <v>335806</v>
      </c>
      <c r="I50" s="12">
        <f t="shared" si="16"/>
        <v>2272980.8394171977</v>
      </c>
      <c r="J50" s="12">
        <f t="shared" si="16"/>
        <v>347325.1407178922</v>
      </c>
      <c r="K50" s="12">
        <f>K11+K16+K17+K20+K21+K24+K28+K29+K30+K33+K34+K37+K38+K39+K40+K44+K45+K49</f>
        <v>1240666.9477777777</v>
      </c>
      <c r="L50" s="12">
        <f>L11+L16+L17+L20+L21+L24+L28+L29+L30+L33+L34+L37+L38+L39+L40+L44+L45+L49</f>
        <v>1020841.2300000006</v>
      </c>
      <c r="M50" s="12">
        <f>M11+M16+M17+M20+M21+M24+M28+M29+M30+M33+M34+M37+M38+M39+M40+M44+M45+M49</f>
        <v>1500</v>
      </c>
      <c r="N50" s="12">
        <f t="shared" si="16"/>
        <v>2263008.1777777784</v>
      </c>
      <c r="O50" s="12">
        <f t="shared" si="16"/>
        <v>347325.13</v>
      </c>
      <c r="P50" s="12">
        <f>P11+P16+P17+P20+P21+P24+P28+P29+P30+P33+P34+P37+P38+P39+P40+P44+P45+P49</f>
        <v>1907498.0864452599</v>
      </c>
      <c r="Q50" s="12">
        <f>Q11+Q16+Q17+Q20+Q21+Q24+Q28+Q29+Q30+Q33+Q34+Q37+Q38+Q39+Q40+Q44+Q45+Q49</f>
        <v>1798973.881717736</v>
      </c>
      <c r="R50" s="12">
        <f t="shared" si="16"/>
        <v>90591.7434640523</v>
      </c>
      <c r="S50" s="12">
        <f t="shared" si="16"/>
        <v>154935.91898692818</v>
      </c>
      <c r="T50" s="12">
        <f t="shared" si="16"/>
        <v>0</v>
      </c>
      <c r="U50" s="12">
        <f t="shared" si="16"/>
        <v>245527.66245098045</v>
      </c>
      <c r="V50" s="12">
        <f t="shared" si="16"/>
        <v>89902.9554640523</v>
      </c>
      <c r="W50" s="12">
        <f t="shared" si="16"/>
        <v>154935.91898692818</v>
      </c>
      <c r="X50" s="12">
        <f t="shared" si="16"/>
        <v>0</v>
      </c>
      <c r="Y50" s="12">
        <f t="shared" si="16"/>
        <v>244838.87445098045</v>
      </c>
      <c r="Z50" s="12">
        <f>Z11+Z16+Z17+Z20+Z21+Z24+Z28+Z29+Z30+Z33+Z34+Z37+Z38+Z39+Z40+Z44+Z45+Z49</f>
        <v>172738.46310457523</v>
      </c>
      <c r="AA50" s="13">
        <f>AA11+AA16+AA17+AA20+AA21+AA24+AA28+AA29+AA30+AA33+AA34+AA37+AA38+AA39+AA40+AA44+AA45+AA49</f>
        <v>172049.67510457523</v>
      </c>
      <c r="AC50" s="50">
        <f t="shared" si="16"/>
        <v>0</v>
      </c>
      <c r="AD50" s="12">
        <f t="shared" si="16"/>
        <v>0</v>
      </c>
      <c r="AE50" s="12">
        <f t="shared" si="16"/>
        <v>0</v>
      </c>
      <c r="AF50" s="12">
        <f t="shared" si="16"/>
        <v>0</v>
      </c>
      <c r="AG50" s="12">
        <f t="shared" si="16"/>
        <v>0</v>
      </c>
      <c r="AH50" s="12">
        <f t="shared" si="16"/>
        <v>0</v>
      </c>
      <c r="AI50" s="12">
        <f t="shared" si="16"/>
        <v>0</v>
      </c>
      <c r="AJ50" s="12">
        <f t="shared" si="16"/>
        <v>0</v>
      </c>
      <c r="AK50" s="12">
        <f t="shared" si="16"/>
        <v>0</v>
      </c>
      <c r="AL50" s="13">
        <f t="shared" si="16"/>
        <v>0</v>
      </c>
    </row>
    <row r="51" ht="15">
      <c r="Y51" s="224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Levan Eliauri</cp:lastModifiedBy>
  <cp:lastPrinted>2017-10-18T12:38:28Z</cp:lastPrinted>
  <dcterms:created xsi:type="dcterms:W3CDTF">1996-10-14T23:33:28Z</dcterms:created>
  <dcterms:modified xsi:type="dcterms:W3CDTF">2021-11-12T16:29:25Z</dcterms:modified>
  <cp:category/>
  <cp:version/>
  <cp:contentType/>
  <cp:contentStatus/>
</cp:coreProperties>
</file>