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2285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<sst xmlns="http://schemas.openxmlformats.org/spreadsheetml/2006/main" count="330" uniqueCount="246">
  <si>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</si>
  <si>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</si>
  <si>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</si>
  <si>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</si>
  <si>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</si>
  <si>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</si>
  <si>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</si>
  <si>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</si>
  <si>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</si>
  <si>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</si>
  <si>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</si>
  <si>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</si>
  <si>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</si>
  <si>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</si>
  <si>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</si>
  <si>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</si>
  <si>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</si>
  <si>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</si>
  <si>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</si>
  <si>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</si>
  <si>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</si>
  <si>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</si>
  <si>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</si>
  <si>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</si>
  <si>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</si>
  <si>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</si>
  <si>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</si>
  <si>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</si>
  <si>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</si>
  <si>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</si>
  <si>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</si>
  <si>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</si>
  <si>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</si>
  <si>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</si>
  <si>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</si>
  <si>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</si>
  <si>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</si>
  <si>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</si>
  <si>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</si>
  <si>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</si>
  <si>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</si>
  <si>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</si>
  <si>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</si>
  <si>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</si>
  <si>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</si>
  <si>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</si>
  <si>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</si>
  <si>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</si>
  <si>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</si>
  <si>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</si>
  <si>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</si>
  <si>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</si>
  <si>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</si>
  <si>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</si>
  <si>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</si>
  <si>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</si>
  <si>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</si>
  <si>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</si>
  <si>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</si>
  <si>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</si>
  <si>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</si>
  <si>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</si>
  <si>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</si>
  <si>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</si>
  <si>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</si>
  <si>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</si>
  <si>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</si>
  <si>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</si>
  <si>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</si>
  <si>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</si>
  <si>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</si>
  <si>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</si>
  <si>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</si>
  <si>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</si>
  <si>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</si>
  <si>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</si>
  <si>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</si>
  <si>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</si>
  <si>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</si>
  <si>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</si>
  <si>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</si>
  <si>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</si>
  <si>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</si>
  <si>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</si>
  <si>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</si>
  <si>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</si>
  <si>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</si>
  <si>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</si>
  <si>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</si>
  <si>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</si>
  <si>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</si>
  <si>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</si>
  <si>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</si>
  <si>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</si>
  <si>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</si>
  <si>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</si>
  <si>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</si>
  <si>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</si>
  <si>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</si>
  <si>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</si>
  <si>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</si>
  <si>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</si>
  <si>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</si>
  <si>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</si>
  <si>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</si>
  <si>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</si>
  <si>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</si>
  <si>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</si>
  <si>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</si>
  <si>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</si>
  <si>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</si>
  <si>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</si>
  <si>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</si>
  <si>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</si>
  <si>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</si>
  <si>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</si>
  <si>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</si>
  <si>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</si>
  <si>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</si>
  <si>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</si>
  <si>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</si>
  <si>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</si>
  <si>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</si>
  <si>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</si>
  <si>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</si>
  <si>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</si>
  <si>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</si>
  <si>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</si>
  <si>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</si>
  <si>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</si>
  <si>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</si>
  <si>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</si>
  <si>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</si>
  <si>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</si>
  <si>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</si>
  <si>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</si>
  <si>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</si>
  <si>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</si>
  <si>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</si>
  <si>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</si>
  <si>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</si>
  <si>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</si>
  <si>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</si>
  <si>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</si>
  <si>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</si>
  <si>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</si>
  <si>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</si>
  <si>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</si>
  <si>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</si>
  <si>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</si>
  <si>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</si>
  <si>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</si>
  <si>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</si>
  <si>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</si>
  <si>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</si>
  <si>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</si>
  <si>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</si>
  <si>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</si>
  <si>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</si>
  <si>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</si>
  <si>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</si>
  <si>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</si>
  <si>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</si>
  <si>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</si>
  <si>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</si>
  <si>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</si>
  <si>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</si>
  <si>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</si>
  <si>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</si>
  <si>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</si>
  <si>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</si>
  <si>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</si>
  <si>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</si>
  <si>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</si>
  <si>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</si>
  <si>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</si>
  <si>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</si>
  <si>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</si>
  <si>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</si>
  <si>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</si>
  <si>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</si>
  <si>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</si>
  <si>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</si>
  <si>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</si>
  <si>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</si>
  <si>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</si>
  <si>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</si>
  <si>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</si>
  <si>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</si>
  <si>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</si>
  <si>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</si>
  <si>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</si>
  <si>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</si>
  <si>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</si>
  <si>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</si>
  <si>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</si>
  <si>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</si>
  <si>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</si>
  <si>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</si>
  <si>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</si>
  <si>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</si>
  <si>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</si>
  <si>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</si>
  <si>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</si>
  <si>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</si>
  <si>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</si>
  <si>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</si>
  <si>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</si>
  <si>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</si>
  <si>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</si>
  <si>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</si>
  <si>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</si>
  <si>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</si>
  <si>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</si>
  <si>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</si>
  <si>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</si>
  <si>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</si>
  <si>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</si>
  <si>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</si>
  <si>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</si>
  <si>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</si>
  <si>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</si>
  <si>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</si>
  <si>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</si>
  <si>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</si>
  <si>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</si>
  <si>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</si>
  <si>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</si>
  <si>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</si>
  <si>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</si>
  <si>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</si>
  <si>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</si>
  <si>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</si>
  <si>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</si>
  <si>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</si>
  <si>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</si>
  <si>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</si>
  <si>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</si>
  <si>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</si>
  <si>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</si>
  <si>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</si>
  <si>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</si>
  <si>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 xml:space="preserve">ანგარიშგების თარიღი: 30.09.2020
</t>
  </si>
  <si>
    <t xml:space="preserve">ანგარიშგების პერიოდი: 01.01.2020 - 30.09.2020    </t>
  </si>
  <si>
    <t>საანგარიშო პერიოდი: 01.01.2020 - 30.09.2020</t>
  </si>
  <si>
    <t>მზღვეველი: სს გრინ დაზღვევა საქართველო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</si>
</sst>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6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2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2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2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2" applyNumberFormat="1" applyFont="1" applyFill="1" applyBorder="1" applyAlignment="1">
      <alignment horizontal="center"/>
      <protection/>
    </xf>
    <xf numFmtId="173" fontId="78" fillId="70" borderId="18" xfId="442" applyNumberFormat="1" applyFont="1" applyFill="1" applyBorder="1" applyAlignment="1">
      <alignment horizontal="center"/>
      <protection/>
    </xf>
    <xf numFmtId="173" fontId="78" fillId="70" borderId="54" xfId="442" applyNumberFormat="1" applyFont="1" applyFill="1" applyBorder="1" applyAlignment="1">
      <alignment horizontal="center"/>
      <protection/>
    </xf>
    <xf numFmtId="173" fontId="78" fillId="70" borderId="5" xfId="442" applyNumberFormat="1" applyFont="1" applyFill="1" applyBorder="1">
      <alignment/>
      <protection/>
    </xf>
    <xf numFmtId="173" fontId="78" fillId="70" borderId="18" xfId="442" applyNumberFormat="1" applyFont="1" applyFill="1" applyBorder="1">
      <alignment/>
      <protection/>
    </xf>
    <xf numFmtId="173" fontId="78" fillId="70" borderId="54" xfId="442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2" applyNumberFormat="1" applyFont="1" applyFill="1" applyBorder="1">
      <alignment/>
      <protection/>
    </xf>
    <xf numFmtId="173" fontId="78" fillId="70" borderId="36" xfId="442" applyNumberFormat="1" applyFont="1" applyFill="1" applyBorder="1">
      <alignment/>
      <protection/>
    </xf>
    <xf numFmtId="173" fontId="78" fillId="70" borderId="41" xfId="442" applyNumberFormat="1" applyFont="1" applyFill="1" applyBorder="1">
      <alignment/>
      <protection/>
    </xf>
    <xf numFmtId="173" fontId="78" fillId="70" borderId="35" xfId="442" applyNumberFormat="1" applyFont="1" applyFill="1" applyBorder="1">
      <alignment/>
      <protection/>
    </xf>
    <xf numFmtId="173" fontId="78" fillId="70" borderId="43" xfId="442" applyNumberFormat="1" applyFont="1" applyFill="1" applyBorder="1">
      <alignment/>
      <protection/>
    </xf>
    <xf numFmtId="173" fontId="78" fillId="70" borderId="37" xfId="442" applyNumberFormat="1" applyFont="1" applyFill="1" applyBorder="1">
      <alignment/>
      <protection/>
    </xf>
    <xf numFmtId="0" fontId="2" fillId="0" borderId="0" xfId="373" applyFont="1">
      <alignment/>
      <protection/>
    </xf>
    <xf numFmtId="0" fontId="80" fillId="0" borderId="0" xfId="373" applyFont="1" applyAlignment="1">
      <alignment vertical="center"/>
      <protection/>
    </xf>
    <xf numFmtId="0" fontId="82" fillId="0" borderId="0" xfId="373" applyFont="1" applyAlignment="1">
      <alignment horizontal="left"/>
      <protection/>
    </xf>
    <xf numFmtId="0" fontId="2" fillId="0" borderId="55" xfId="373" applyFont="1" applyBorder="1" applyAlignment="1">
      <alignment horizontal="center" vertical="center" wrapText="1"/>
      <protection/>
    </xf>
    <xf numFmtId="0" fontId="2" fillId="0" borderId="56" xfId="373" applyFont="1" applyBorder="1" applyAlignment="1">
      <alignment horizontal="center" vertical="top" wrapText="1"/>
      <protection/>
    </xf>
    <xf numFmtId="0" fontId="2" fillId="0" borderId="57" xfId="373" applyFont="1" applyBorder="1" applyAlignment="1">
      <alignment vertical="top"/>
      <protection/>
    </xf>
    <xf numFmtId="0" fontId="2" fillId="0" borderId="57" xfId="373" applyFont="1" applyBorder="1" applyAlignment="1">
      <alignment horizontal="center" vertical="top" wrapText="1"/>
      <protection/>
    </xf>
    <xf numFmtId="0" fontId="2" fillId="0" borderId="58" xfId="373" applyFont="1" applyBorder="1" applyAlignment="1">
      <alignment horizontal="center" vertical="top" wrapText="1"/>
      <protection/>
    </xf>
    <xf numFmtId="0" fontId="2" fillId="0" borderId="0" xfId="373" applyFont="1" applyAlignment="1">
      <alignment vertical="top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horizontal="center" vertical="top" wrapText="1"/>
      <protection/>
    </xf>
    <xf numFmtId="0" fontId="2" fillId="0" borderId="0" xfId="373" applyFont="1" applyAlignment="1">
      <alignment vertical="center"/>
      <protection/>
    </xf>
    <xf numFmtId="0" fontId="3" fillId="0" borderId="59" xfId="440" applyFont="1" applyBorder="1" applyAlignment="1">
      <alignment horizontal="center" vertical="center"/>
      <protection/>
    </xf>
    <xf numFmtId="0" fontId="3" fillId="0" borderId="60" xfId="373" applyFont="1" applyBorder="1" applyAlignment="1">
      <alignment horizontal="center" vertical="center"/>
      <protection/>
    </xf>
    <xf numFmtId="0" fontId="3" fillId="0" borderId="61" xfId="440" applyFont="1" applyBorder="1" applyAlignment="1">
      <alignment horizontal="left" vertical="center"/>
      <protection/>
    </xf>
    <xf numFmtId="0" fontId="3" fillId="0" borderId="0" xfId="373" applyFont="1" applyAlignment="1">
      <alignment vertical="center"/>
      <protection/>
    </xf>
    <xf numFmtId="0" fontId="3" fillId="0" borderId="62" xfId="440" applyFont="1" applyBorder="1" applyAlignment="1">
      <alignment horizontal="center" vertical="center"/>
      <protection/>
    </xf>
    <xf numFmtId="0" fontId="3" fillId="0" borderId="63" xfId="373" applyFont="1" applyBorder="1" applyAlignment="1">
      <alignment horizontal="center" vertical="center"/>
      <protection/>
    </xf>
    <xf numFmtId="0" fontId="3" fillId="0" borderId="64" xfId="440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0" applyFont="1" applyBorder="1" applyAlignment="1">
      <alignment horizontal="left" vertical="center" wrapText="1"/>
      <protection/>
    </xf>
    <xf numFmtId="0" fontId="3" fillId="0" borderId="64" xfId="440" applyFont="1" applyBorder="1" applyAlignment="1">
      <alignment vertical="center" wrapText="1"/>
      <protection/>
    </xf>
    <xf numFmtId="0" fontId="3" fillId="0" borderId="64" xfId="373" applyFont="1" applyBorder="1" applyAlignment="1">
      <alignment horizontal="left" vertical="center"/>
      <protection/>
    </xf>
    <xf numFmtId="0" fontId="3" fillId="0" borderId="66" xfId="440" applyFont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>
      <alignment/>
      <protection/>
    </xf>
    <xf numFmtId="0" fontId="81" fillId="0" borderId="0" xfId="373" applyFont="1" applyAlignment="1">
      <alignment vertical="center"/>
      <protection/>
    </xf>
    <xf numFmtId="49" fontId="3" fillId="0" borderId="0" xfId="373" applyNumberFormat="1" applyFont="1" applyAlignment="1">
      <alignment horizontal="center" vertical="center"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9" fontId="3" fillId="0" borderId="0" xfId="373" applyNumberFormat="1" applyFont="1" applyAlignment="1">
      <alignment vertical="center"/>
      <protection/>
    </xf>
    <xf numFmtId="0" fontId="3" fillId="0" borderId="61" xfId="373" applyFont="1" applyBorder="1" applyAlignment="1">
      <alignment vertical="center"/>
      <protection/>
    </xf>
    <xf numFmtId="0" fontId="3" fillId="0" borderId="64" xfId="373" applyFont="1" applyBorder="1" applyAlignment="1">
      <alignment vertical="center"/>
      <protection/>
    </xf>
    <xf numFmtId="49" fontId="2" fillId="0" borderId="0" xfId="373" applyNumberFormat="1" applyFont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83" fillId="0" borderId="0" xfId="373" applyFont="1">
      <alignment/>
      <protection/>
    </xf>
    <xf numFmtId="0" fontId="2" fillId="0" borderId="0" xfId="373" applyFont="1" applyAlignment="1">
      <alignment horizontal="left" vertical="center"/>
      <protection/>
    </xf>
    <xf numFmtId="0" fontId="82" fillId="0" borderId="0" xfId="373" applyFont="1" applyAlignment="1">
      <alignment vertical="center"/>
      <protection/>
    </xf>
    <xf numFmtId="0" fontId="2" fillId="0" borderId="56" xfId="373" applyFont="1" applyBorder="1" applyAlignment="1">
      <alignment horizontal="center" vertical="top"/>
      <protection/>
    </xf>
    <xf numFmtId="0" fontId="2" fillId="0" borderId="57" xfId="373" applyFont="1" applyBorder="1" applyAlignment="1">
      <alignment horizontal="center" vertical="top"/>
      <protection/>
    </xf>
    <xf numFmtId="0" fontId="2" fillId="0" borderId="0" xfId="373" applyFont="1" applyAlignment="1">
      <alignment horizontal="center" vertical="top"/>
      <protection/>
    </xf>
    <xf numFmtId="0" fontId="3" fillId="0" borderId="0" xfId="373" applyFont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Border="1" applyAlignment="1">
      <alignment horizontal="center" vertical="center"/>
      <protection/>
    </xf>
    <xf numFmtId="0" fontId="2" fillId="0" borderId="61" xfId="440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Border="1" applyAlignment="1">
      <alignment horizontal="center" vertical="center"/>
      <protection/>
    </xf>
    <xf numFmtId="0" fontId="2" fillId="0" borderId="64" xfId="629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0" applyFont="1" applyBorder="1" applyAlignment="1">
      <alignment horizontal="left" vertical="center"/>
      <protection/>
    </xf>
    <xf numFmtId="0" fontId="2" fillId="0" borderId="64" xfId="440" applyFont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Font="1" applyFill="1" applyBorder="1" applyAlignment="1">
      <alignment horizontal="center" vertical="center"/>
      <protection/>
    </xf>
    <xf numFmtId="0" fontId="3" fillId="56" borderId="67" xfId="440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0" applyFont="1" applyAlignment="1">
      <alignment horizontal="left" vertical="center"/>
      <protection/>
    </xf>
    <xf numFmtId="0" fontId="2" fillId="0" borderId="0" xfId="440" applyFont="1" applyAlignment="1">
      <alignment horizontal="left" vertical="center"/>
      <protection/>
    </xf>
    <xf numFmtId="0" fontId="3" fillId="0" borderId="0" xfId="440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57" xfId="440" applyFont="1" applyFill="1" applyBorder="1" applyAlignment="1">
      <alignment vertical="center"/>
      <protection/>
    </xf>
    <xf numFmtId="0" fontId="2" fillId="0" borderId="61" xfId="629" applyFont="1" applyBorder="1" applyAlignment="1">
      <alignment horizontal="left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Border="1" applyAlignment="1">
      <alignment horizontal="center" vertical="center"/>
      <protection/>
    </xf>
    <xf numFmtId="0" fontId="2" fillId="0" borderId="71" xfId="440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3" applyFont="1" applyBorder="1" applyAlignment="1">
      <alignment vertical="center"/>
      <protection/>
    </xf>
    <xf numFmtId="0" fontId="3" fillId="0" borderId="0" xfId="373" applyFont="1" applyAlignment="1">
      <alignment horizontal="left"/>
      <protection/>
    </xf>
    <xf numFmtId="0" fontId="84" fillId="0" borderId="0" xfId="373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3" applyFont="1">
      <alignment/>
      <protection/>
    </xf>
    <xf numFmtId="0" fontId="84" fillId="0" borderId="0" xfId="373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3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173" fontId="2" fillId="0" borderId="0" xfId="373" applyNumberFormat="1" applyFont="1">
      <alignment/>
      <protection/>
    </xf>
    <xf numFmtId="0" fontId="78" fillId="72" borderId="49" xfId="0" applyFont="1" applyFill="1" applyBorder="1" applyAlignment="1">
      <alignment horizontal="center" vertical="center" wrapText="1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0" fontId="2" fillId="0" borderId="0" xfId="373" applyFont="1" applyAlignment="1" applyProtection="1">
      <alignment horizontal="center" vertical="center"/>
      <protection locked="0"/>
    </xf>
    <xf numFmtId="0" fontId="82" fillId="0" borderId="0" xfId="373" applyFont="1" applyAlignment="1">
      <alignment horizontal="center"/>
      <protection/>
    </xf>
    <xf numFmtId="0" fontId="0" fillId="0" borderId="0" xfId="373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373" applyFont="1" applyAlignment="1" applyProtection="1">
      <alignment horizontal="left"/>
      <protection locked="0"/>
    </xf>
    <xf numFmtId="0" fontId="84" fillId="0" borderId="0" xfId="440" applyFont="1" applyAlignment="1">
      <alignment horizontal="center" vertical="center"/>
      <protection/>
    </xf>
    <xf numFmtId="0" fontId="84" fillId="0" borderId="0" xfId="373" applyFont="1" applyAlignment="1">
      <alignment horizontal="center" vertical="center"/>
      <protection/>
    </xf>
    <xf numFmtId="0" fontId="82" fillId="0" borderId="0" xfId="373" applyFont="1" applyAlignment="1">
      <alignment horizontal="center" vertical="center"/>
      <protection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3" applyFont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4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Font="1" applyFill="1" applyBorder="1" applyAlignment="1">
      <alignment horizontal="center" vertical="center" wrapText="1"/>
    </xf>
    <xf numFmtId="0" fontId="3" fillId="75" borderId="36" xfId="0" applyFont="1" applyFill="1" applyBorder="1" applyAlignment="1">
      <alignment horizontal="center" vertical="center" wrapText="1"/>
    </xf>
    <xf numFmtId="0" fontId="3" fillId="75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245</v>
      </c>
      <c r="D2" s="203"/>
      <c r="E2" s="207" t="s">
        <v>237</v>
      </c>
    </row>
    <row r="3" spans="2:6" s="206" customFormat="1" ht="15">
      <c r="B3" s="254" t="s">
        <v>242</v>
      </c>
      <c r="C3" s="255"/>
      <c r="D3" s="255"/>
      <c r="E3" s="255"/>
      <c r="F3" s="255"/>
    </row>
    <row r="4" spans="2:3" ht="15">
      <c r="B4" s="128"/>
      <c r="C4" s="128"/>
    </row>
    <row r="5" spans="2:5" ht="18" customHeight="1">
      <c r="B5" s="129"/>
      <c r="C5" s="251" t="s">
        <v>84</v>
      </c>
      <c r="D5" s="252"/>
      <c r="E5" s="252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3" t="s">
        <v>89</v>
      </c>
      <c r="D9" s="253"/>
      <c r="E9" s="253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1045142.88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11197649.99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317557.37657464645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0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8624.612909934083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6417.92707035684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19421.630000000005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69779.77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1167.73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333650.64421441883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12999412.560769359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3" t="s">
        <v>127</v>
      </c>
      <c r="D30" s="253"/>
      <c r="E30" s="253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716119.8359250769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4104.08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45870.83377475692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0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830971.7710482243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1597066.5207480579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3" t="s">
        <v>150</v>
      </c>
      <c r="D43" s="253"/>
      <c r="E43" s="253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10000000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/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-170981.59965455998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1573327.6374151031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11402346.037760545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12999412.558508603</v>
      </c>
    </row>
    <row r="52" ht="15">
      <c r="E52" s="246"/>
    </row>
    <row r="54" spans="3:5" ht="15">
      <c r="C54" s="256"/>
      <c r="D54" s="256"/>
      <c r="E54" s="256"/>
    </row>
    <row r="55" spans="3:5" ht="15">
      <c r="C55" s="250"/>
      <c r="D55" s="250"/>
      <c r="E55" s="250"/>
    </row>
    <row r="56" spans="3:5" ht="15">
      <c r="C56" s="256"/>
      <c r="D56" s="256"/>
      <c r="E56" s="256"/>
    </row>
    <row r="57" spans="3:5" ht="15">
      <c r="C57" s="250"/>
      <c r="D57" s="250"/>
      <c r="E57" s="250"/>
    </row>
    <row r="58" spans="3:5" ht="15" customHeight="1">
      <c r="C58" s="256"/>
      <c r="D58" s="256"/>
      <c r="E58" s="256"/>
    </row>
    <row r="59" spans="3:5" ht="15">
      <c r="C59" s="250"/>
      <c r="D59" s="250"/>
      <c r="E59" s="250"/>
    </row>
  </sheetData>
  <sheetProtection/>
  <mergeCells count="11">
    <mergeCell ref="C56:E56"/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206" t="s">
        <v>245</v>
      </c>
      <c r="C1" s="142"/>
      <c r="D1" s="167"/>
      <c r="E1" s="204" t="s">
        <v>238</v>
      </c>
    </row>
    <row r="2" spans="2:6" ht="16.5" customHeight="1">
      <c r="B2" s="254" t="s">
        <v>243</v>
      </c>
      <c r="C2" s="254"/>
      <c r="D2" s="254"/>
      <c r="E2" s="254"/>
      <c r="F2" s="254"/>
    </row>
    <row r="3" ht="15" customHeight="1"/>
    <row r="4" spans="4:5" s="168" customFormat="1" ht="12.75" customHeight="1">
      <c r="D4" s="259" t="s">
        <v>167</v>
      </c>
      <c r="E4" s="259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7" t="s">
        <v>168</v>
      </c>
      <c r="D8" s="257"/>
      <c r="E8" s="257"/>
    </row>
    <row r="9" spans="2:5" ht="15" customHeight="1">
      <c r="B9" s="173" t="s">
        <v>90</v>
      </c>
      <c r="C9" s="174">
        <v>1</v>
      </c>
      <c r="D9" s="175" t="s">
        <v>169</v>
      </c>
      <c r="E9" s="176">
        <v>1998483.6970588234</v>
      </c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14248.150000000001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164601.95838527335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8624.612909934083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8">
        <f>E9-E10-E11+E12</f>
        <v>1828258.2015834842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121944.9476838235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0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-1182.9437176470528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37215.619999999995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9">
        <f>E14-E15+E16-E17-E18</f>
        <v>83546.38396617645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-21732.580003067902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1722979.2376142398</v>
      </c>
    </row>
    <row r="23" spans="3:5" ht="9" customHeight="1">
      <c r="C23" s="155"/>
      <c r="D23" s="187"/>
      <c r="E23" s="157"/>
    </row>
    <row r="24" spans="3:5" ht="15" customHeight="1" thickBot="1">
      <c r="C24" s="257" t="s">
        <v>183</v>
      </c>
      <c r="D24" s="257"/>
      <c r="E24" s="257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0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v>0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186">
        <v>0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1722979.2376142398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7" t="s">
        <v>194</v>
      </c>
      <c r="E45" s="257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7" t="s">
        <v>199</v>
      </c>
      <c r="D51" s="257"/>
      <c r="E51" s="257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325585.85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325585.85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8" t="s">
        <v>215</v>
      </c>
      <c r="D63" s="258"/>
      <c r="E63" s="258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435090.23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197217.15999999997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18455.6273867355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80237.4315859537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4244.916758900901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537653.9691939426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1850973.691076592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E72*0.15</f>
        <v>277646.0536614888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1573327.6374151031</v>
      </c>
    </row>
    <row r="75" ht="15">
      <c r="D75" s="187"/>
    </row>
    <row r="76" spans="3:5" ht="15">
      <c r="C76" s="256"/>
      <c r="D76" s="256"/>
      <c r="E76" s="256"/>
    </row>
    <row r="77" spans="3:5" ht="15">
      <c r="C77" s="250"/>
      <c r="D77" s="250"/>
      <c r="E77" s="250"/>
    </row>
    <row r="78" spans="3:5" ht="15">
      <c r="C78" s="256"/>
      <c r="D78" s="256"/>
      <c r="E78" s="256"/>
    </row>
    <row r="79" spans="3:5" ht="15">
      <c r="C79" s="250"/>
      <c r="D79" s="250"/>
      <c r="E79" s="250"/>
    </row>
    <row r="80" spans="3:5" ht="15">
      <c r="C80" s="256"/>
      <c r="D80" s="256"/>
      <c r="E80" s="256"/>
    </row>
    <row r="81" spans="3:5" ht="15">
      <c r="C81" s="250"/>
      <c r="D81" s="250"/>
      <c r="E81" s="250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64" t="s">
        <v>236</v>
      </c>
      <c r="B1" s="264"/>
      <c r="C1" s="225"/>
      <c r="D1" s="225"/>
      <c r="E1" s="225"/>
    </row>
    <row r="2" ht="15">
      <c r="A2" s="205" t="s">
        <v>240</v>
      </c>
    </row>
    <row r="3" ht="15">
      <c r="A3" s="206" t="s">
        <v>245</v>
      </c>
    </row>
    <row r="4" ht="15" customHeight="1">
      <c r="A4" s="205" t="s">
        <v>244</v>
      </c>
    </row>
    <row r="6" spans="3:38" ht="15" customHeight="1">
      <c r="C6" s="278" t="s">
        <v>82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C6" s="280" t="s">
        <v>83</v>
      </c>
      <c r="AD6" s="280"/>
      <c r="AE6" s="280"/>
      <c r="AF6" s="280"/>
      <c r="AG6" s="280"/>
      <c r="AH6" s="280"/>
      <c r="AI6" s="280"/>
      <c r="AJ6" s="280"/>
      <c r="AK6" s="280"/>
      <c r="AL6" s="280"/>
    </row>
    <row r="7" spans="3:38" ht="15.75" customHeight="1" thickBot="1"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C7" s="281"/>
      <c r="AD7" s="281"/>
      <c r="AE7" s="281"/>
      <c r="AF7" s="281"/>
      <c r="AG7" s="281"/>
      <c r="AH7" s="281"/>
      <c r="AI7" s="281"/>
      <c r="AJ7" s="281"/>
      <c r="AK7" s="281"/>
      <c r="AL7" s="281"/>
    </row>
    <row r="8" spans="1:38" ht="89.25" customHeight="1">
      <c r="A8" s="265" t="s">
        <v>23</v>
      </c>
      <c r="B8" s="268" t="s">
        <v>70</v>
      </c>
      <c r="C8" s="272" t="s">
        <v>22</v>
      </c>
      <c r="D8" s="262"/>
      <c r="E8" s="262"/>
      <c r="F8" s="262"/>
      <c r="G8" s="262"/>
      <c r="H8" s="262" t="s">
        <v>239</v>
      </c>
      <c r="I8" s="262" t="s">
        <v>71</v>
      </c>
      <c r="J8" s="262"/>
      <c r="K8" s="262" t="s">
        <v>72</v>
      </c>
      <c r="L8" s="262"/>
      <c r="M8" s="262"/>
      <c r="N8" s="262"/>
      <c r="O8" s="262"/>
      <c r="P8" s="262" t="s">
        <v>73</v>
      </c>
      <c r="Q8" s="262"/>
      <c r="R8" s="262" t="s">
        <v>74</v>
      </c>
      <c r="S8" s="262"/>
      <c r="T8" s="262"/>
      <c r="U8" s="262"/>
      <c r="V8" s="262"/>
      <c r="W8" s="262"/>
      <c r="X8" s="262"/>
      <c r="Y8" s="262"/>
      <c r="Z8" s="262" t="s">
        <v>77</v>
      </c>
      <c r="AA8" s="273"/>
      <c r="AC8" s="287" t="s">
        <v>71</v>
      </c>
      <c r="AD8" s="282"/>
      <c r="AE8" s="282" t="s">
        <v>72</v>
      </c>
      <c r="AF8" s="282"/>
      <c r="AG8" s="282" t="s">
        <v>78</v>
      </c>
      <c r="AH8" s="282"/>
      <c r="AI8" s="282" t="s">
        <v>79</v>
      </c>
      <c r="AJ8" s="282"/>
      <c r="AK8" s="282" t="s">
        <v>77</v>
      </c>
      <c r="AL8" s="268"/>
    </row>
    <row r="9" spans="1:38" ht="50.25" customHeight="1">
      <c r="A9" s="266"/>
      <c r="B9" s="269"/>
      <c r="C9" s="271" t="s">
        <v>15</v>
      </c>
      <c r="D9" s="263"/>
      <c r="E9" s="263"/>
      <c r="F9" s="263"/>
      <c r="G9" s="247" t="s">
        <v>16</v>
      </c>
      <c r="H9" s="274"/>
      <c r="I9" s="260" t="s">
        <v>0</v>
      </c>
      <c r="J9" s="260" t="s">
        <v>1</v>
      </c>
      <c r="K9" s="263" t="s">
        <v>0</v>
      </c>
      <c r="L9" s="263"/>
      <c r="M9" s="263"/>
      <c r="N9" s="263"/>
      <c r="O9" s="226" t="s">
        <v>1</v>
      </c>
      <c r="P9" s="260" t="s">
        <v>80</v>
      </c>
      <c r="Q9" s="260" t="s">
        <v>81</v>
      </c>
      <c r="R9" s="263" t="s">
        <v>75</v>
      </c>
      <c r="S9" s="263"/>
      <c r="T9" s="263"/>
      <c r="U9" s="263"/>
      <c r="V9" s="263" t="s">
        <v>76</v>
      </c>
      <c r="W9" s="263"/>
      <c r="X9" s="263"/>
      <c r="Y9" s="263"/>
      <c r="Z9" s="260" t="s">
        <v>17</v>
      </c>
      <c r="AA9" s="290" t="s">
        <v>18</v>
      </c>
      <c r="AC9" s="288" t="s">
        <v>0</v>
      </c>
      <c r="AD9" s="283" t="s">
        <v>1</v>
      </c>
      <c r="AE9" s="283" t="s">
        <v>0</v>
      </c>
      <c r="AF9" s="283" t="s">
        <v>1</v>
      </c>
      <c r="AG9" s="283" t="s">
        <v>80</v>
      </c>
      <c r="AH9" s="283" t="s">
        <v>81</v>
      </c>
      <c r="AI9" s="283" t="s">
        <v>75</v>
      </c>
      <c r="AJ9" s="283" t="s">
        <v>76</v>
      </c>
      <c r="AK9" s="283" t="s">
        <v>17</v>
      </c>
      <c r="AL9" s="285" t="s">
        <v>18</v>
      </c>
    </row>
    <row r="10" spans="1:38" ht="102.75" customHeight="1" thickBot="1">
      <c r="A10" s="267"/>
      <c r="B10" s="270"/>
      <c r="C10" s="227" t="s">
        <v>19</v>
      </c>
      <c r="D10" s="228" t="s">
        <v>20</v>
      </c>
      <c r="E10" s="228" t="s">
        <v>21</v>
      </c>
      <c r="F10" s="228" t="s">
        <v>10</v>
      </c>
      <c r="G10" s="247" t="s">
        <v>10</v>
      </c>
      <c r="H10" s="275"/>
      <c r="I10" s="261"/>
      <c r="J10" s="261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61"/>
      <c r="Q10" s="261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61"/>
      <c r="AA10" s="291"/>
      <c r="AC10" s="289"/>
      <c r="AD10" s="284"/>
      <c r="AE10" s="284"/>
      <c r="AF10" s="284"/>
      <c r="AG10" s="284"/>
      <c r="AH10" s="284"/>
      <c r="AI10" s="284"/>
      <c r="AJ10" s="284"/>
      <c r="AK10" s="284"/>
      <c r="AL10" s="286"/>
    </row>
    <row r="11" spans="1:38" ht="24.75" customHeight="1" thickBot="1">
      <c r="A11" s="10" t="s">
        <v>24</v>
      </c>
      <c r="B11" s="2" t="s">
        <v>25</v>
      </c>
      <c r="C11" s="19">
        <f aca="true" t="shared" si="0" ref="C11:AA11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0</v>
      </c>
      <c r="H11" s="42">
        <f t="shared" si="0"/>
        <v>0</v>
      </c>
      <c r="I11" s="61">
        <f t="shared" si="0"/>
        <v>0</v>
      </c>
      <c r="J11" s="61">
        <f t="shared" si="0"/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 t="shared" si="0"/>
        <v>0</v>
      </c>
      <c r="O11" s="61">
        <f t="shared" si="0"/>
        <v>0</v>
      </c>
      <c r="P11" s="61">
        <f t="shared" si="0"/>
        <v>0</v>
      </c>
      <c r="Q11" s="61">
        <f t="shared" si="0"/>
        <v>0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 t="shared" si="0"/>
        <v>0</v>
      </c>
      <c r="Z11" s="61">
        <f t="shared" si="0"/>
        <v>0</v>
      </c>
      <c r="AA11" s="84">
        <f t="shared" si="0"/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0</v>
      </c>
      <c r="H12" s="41"/>
      <c r="I12" s="86">
        <v>0</v>
      </c>
      <c r="J12" s="86"/>
      <c r="K12" s="86"/>
      <c r="L12" s="86"/>
      <c r="M12" s="86"/>
      <c r="N12" s="71">
        <f>SUM(K12:M12)</f>
        <v>0</v>
      </c>
      <c r="O12" s="86"/>
      <c r="P12" s="208">
        <v>0</v>
      </c>
      <c r="Q12" s="86">
        <v>0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</v>
      </c>
      <c r="E16" s="95">
        <v>0</v>
      </c>
      <c r="F16" s="60">
        <f>SUM(C16:E16)</f>
        <v>2</v>
      </c>
      <c r="G16" s="95">
        <v>0</v>
      </c>
      <c r="H16" s="42"/>
      <c r="I16" s="95">
        <v>35</v>
      </c>
      <c r="J16" s="95">
        <v>0</v>
      </c>
      <c r="K16" s="95">
        <v>0</v>
      </c>
      <c r="L16" s="211">
        <v>35</v>
      </c>
      <c r="M16" s="95">
        <v>0</v>
      </c>
      <c r="N16" s="74">
        <f>SUM(K16:M16)</f>
        <v>35</v>
      </c>
      <c r="O16" s="95"/>
      <c r="P16" s="95">
        <v>71.16355562245974</v>
      </c>
      <c r="Q16" s="95">
        <v>71.16355562245974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36</v>
      </c>
      <c r="D17" s="61">
        <f>SUM(D18:D19)</f>
        <v>5</v>
      </c>
      <c r="E17" s="61">
        <f>SUM(E18:E19)</f>
        <v>0</v>
      </c>
      <c r="F17" s="61">
        <f aca="true" t="shared" si="2" ref="F17:T17">SUM(F18:F19)</f>
        <v>41</v>
      </c>
      <c r="G17" s="61">
        <f t="shared" si="2"/>
        <v>30</v>
      </c>
      <c r="H17" s="45">
        <f t="shared" si="2"/>
        <v>0</v>
      </c>
      <c r="I17" s="61">
        <f t="shared" si="2"/>
        <v>14849.511189741539</v>
      </c>
      <c r="J17" s="61">
        <f t="shared" si="2"/>
        <v>0</v>
      </c>
      <c r="K17" s="61">
        <f t="shared" si="2"/>
        <v>14548.779999999999</v>
      </c>
      <c r="L17" s="212">
        <f t="shared" si="2"/>
        <v>300.73</v>
      </c>
      <c r="M17" s="61">
        <f t="shared" si="2"/>
        <v>0</v>
      </c>
      <c r="N17" s="70">
        <f t="shared" si="2"/>
        <v>14849.51</v>
      </c>
      <c r="O17" s="61">
        <f t="shared" si="2"/>
        <v>0</v>
      </c>
      <c r="P17" s="61">
        <f t="shared" si="2"/>
        <v>7446.068618695801</v>
      </c>
      <c r="Q17" s="61">
        <f t="shared" si="2"/>
        <v>7446.068618695801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aca="true" t="shared" si="3" ref="U17:AA17">SUM(U18:U19)</f>
        <v>0</v>
      </c>
      <c r="V17" s="61">
        <f t="shared" si="3"/>
        <v>0</v>
      </c>
      <c r="W17" s="61">
        <f t="shared" si="3"/>
        <v>0</v>
      </c>
      <c r="X17" s="61">
        <f t="shared" si="3"/>
        <v>0</v>
      </c>
      <c r="Y17" s="61">
        <f t="shared" si="3"/>
        <v>0</v>
      </c>
      <c r="Z17" s="61">
        <f t="shared" si="3"/>
        <v>0</v>
      </c>
      <c r="AA17" s="84">
        <f t="shared" si="3"/>
        <v>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9</v>
      </c>
      <c r="D18" s="98">
        <v>0</v>
      </c>
      <c r="E18" s="98">
        <v>0</v>
      </c>
      <c r="F18" s="62">
        <f>SUM(C18:E18)</f>
        <v>9</v>
      </c>
      <c r="G18" s="98">
        <v>8</v>
      </c>
      <c r="H18" s="44"/>
      <c r="I18" s="98">
        <v>10244.999672131147</v>
      </c>
      <c r="J18" s="98">
        <v>0</v>
      </c>
      <c r="K18" s="98">
        <v>10245</v>
      </c>
      <c r="L18" s="213">
        <v>0</v>
      </c>
      <c r="M18" s="98">
        <v>0</v>
      </c>
      <c r="N18" s="75">
        <f>SUM(K18:M18)</f>
        <v>10245</v>
      </c>
      <c r="O18" s="98"/>
      <c r="P18" s="98">
        <v>6016.19414776555</v>
      </c>
      <c r="Q18" s="98">
        <v>6016.19414776555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27</v>
      </c>
      <c r="D19" s="101">
        <v>5</v>
      </c>
      <c r="E19" s="101">
        <v>0</v>
      </c>
      <c r="F19" s="63">
        <f>SUM(C19:E19)</f>
        <v>32</v>
      </c>
      <c r="G19" s="101">
        <v>22</v>
      </c>
      <c r="H19" s="43"/>
      <c r="I19" s="101">
        <v>4604.511517610392</v>
      </c>
      <c r="J19" s="101">
        <v>0</v>
      </c>
      <c r="K19" s="101">
        <v>4303.78</v>
      </c>
      <c r="L19" s="214">
        <v>300.73</v>
      </c>
      <c r="M19" s="101">
        <v>0</v>
      </c>
      <c r="N19" s="76">
        <f>SUM(K19:M19)</f>
        <v>4604.51</v>
      </c>
      <c r="O19" s="101"/>
      <c r="P19" s="101">
        <v>1429.8744709302512</v>
      </c>
      <c r="Q19" s="101">
        <v>1429.8744709302512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/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93</v>
      </c>
      <c r="D21" s="61">
        <f>SUM(D22:D23)</f>
        <v>54</v>
      </c>
      <c r="E21" s="61">
        <f>SUM(E22:E23)</f>
        <v>0</v>
      </c>
      <c r="F21" s="61">
        <f aca="true" t="shared" si="5" ref="F21:T21">SUM(F22:F23)</f>
        <v>147</v>
      </c>
      <c r="G21" s="61">
        <f t="shared" si="5"/>
        <v>119</v>
      </c>
      <c r="H21" s="61">
        <f t="shared" si="5"/>
        <v>147</v>
      </c>
      <c r="I21" s="61">
        <f t="shared" si="5"/>
        <v>892302.0331744237</v>
      </c>
      <c r="J21" s="61">
        <f t="shared" si="5"/>
        <v>0</v>
      </c>
      <c r="K21" s="61">
        <f t="shared" si="5"/>
        <v>834011.2999999999</v>
      </c>
      <c r="L21" s="212">
        <f t="shared" si="5"/>
        <v>56961.44</v>
      </c>
      <c r="M21" s="61">
        <f t="shared" si="5"/>
        <v>0</v>
      </c>
      <c r="N21" s="70">
        <f t="shared" si="5"/>
        <v>890972.74</v>
      </c>
      <c r="O21" s="61">
        <f t="shared" si="5"/>
        <v>0</v>
      </c>
      <c r="P21" s="61">
        <f t="shared" si="5"/>
        <v>744164.8969550065</v>
      </c>
      <c r="Q21" s="61">
        <f t="shared" si="5"/>
        <v>744164.8969550065</v>
      </c>
      <c r="R21" s="61">
        <f t="shared" si="5"/>
        <v>1091.16</v>
      </c>
      <c r="S21" s="61">
        <f t="shared" si="5"/>
        <v>11314.77</v>
      </c>
      <c r="T21" s="61">
        <f t="shared" si="5"/>
        <v>0</v>
      </c>
      <c r="U21" s="61">
        <f aca="true" t="shared" si="6" ref="U21:AA21">SUM(U22:U23)</f>
        <v>12405.93</v>
      </c>
      <c r="V21" s="61">
        <f t="shared" si="6"/>
        <v>1091.16</v>
      </c>
      <c r="W21" s="61">
        <f t="shared" si="6"/>
        <v>11314.77</v>
      </c>
      <c r="X21" s="61">
        <f t="shared" si="6"/>
        <v>0</v>
      </c>
      <c r="Y21" s="61">
        <f t="shared" si="6"/>
        <v>12405.93</v>
      </c>
      <c r="Z21" s="61">
        <f t="shared" si="6"/>
        <v>12505.935000000001</v>
      </c>
      <c r="AA21" s="84">
        <f t="shared" si="6"/>
        <v>12505.935000000001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37</v>
      </c>
      <c r="D22" s="86">
        <v>39</v>
      </c>
      <c r="E22" s="86">
        <v>0</v>
      </c>
      <c r="F22" s="57">
        <f>SUM(C22:E22)</f>
        <v>76</v>
      </c>
      <c r="G22" s="86">
        <v>75</v>
      </c>
      <c r="H22" s="86">
        <v>76</v>
      </c>
      <c r="I22" s="86">
        <v>799403.1667587525</v>
      </c>
      <c r="J22" s="86">
        <v>0</v>
      </c>
      <c r="K22" s="86">
        <v>756434.32</v>
      </c>
      <c r="L22" s="209">
        <v>42611.98</v>
      </c>
      <c r="M22" s="86">
        <v>0</v>
      </c>
      <c r="N22" s="71">
        <f>SUM(K22:M22)</f>
        <v>799046.2999999999</v>
      </c>
      <c r="O22" s="86"/>
      <c r="P22" s="86">
        <v>696248.8460491109</v>
      </c>
      <c r="Q22" s="86">
        <v>696248.8460491109</v>
      </c>
      <c r="R22" s="86">
        <v>0</v>
      </c>
      <c r="S22" s="86">
        <v>11314.77</v>
      </c>
      <c r="T22" s="86">
        <v>0</v>
      </c>
      <c r="U22" s="57">
        <f>SUM(R22:T22)</f>
        <v>11314.77</v>
      </c>
      <c r="V22" s="86">
        <v>0</v>
      </c>
      <c r="W22" s="86">
        <v>11314.77</v>
      </c>
      <c r="X22" s="86">
        <v>0</v>
      </c>
      <c r="Y22" s="57">
        <f>SUM(V22:X22)</f>
        <v>11314.77</v>
      </c>
      <c r="Z22" s="86">
        <v>11314.775000000001</v>
      </c>
      <c r="AA22" s="87">
        <v>11314.775000000001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56</v>
      </c>
      <c r="D23" s="54">
        <v>15</v>
      </c>
      <c r="E23" s="54">
        <v>0</v>
      </c>
      <c r="F23" s="54">
        <f>SUM(C23:E23)</f>
        <v>71</v>
      </c>
      <c r="G23" s="54">
        <v>44</v>
      </c>
      <c r="H23" s="54">
        <v>71</v>
      </c>
      <c r="I23" s="54">
        <v>92898.86641567119</v>
      </c>
      <c r="J23" s="54">
        <v>0</v>
      </c>
      <c r="K23" s="54">
        <v>77576.98</v>
      </c>
      <c r="L23" s="216">
        <v>14349.46</v>
      </c>
      <c r="M23" s="54">
        <v>0</v>
      </c>
      <c r="N23" s="51">
        <f>SUM(K23:M23)</f>
        <v>91926.44</v>
      </c>
      <c r="O23" s="54"/>
      <c r="P23" s="54">
        <v>47916.0509058956</v>
      </c>
      <c r="Q23" s="54">
        <v>47916.0509058956</v>
      </c>
      <c r="R23" s="54">
        <v>1091.16</v>
      </c>
      <c r="S23" s="54">
        <v>0</v>
      </c>
      <c r="T23" s="54">
        <v>0</v>
      </c>
      <c r="U23" s="54">
        <f>SUM(R23:T23)</f>
        <v>1091.16</v>
      </c>
      <c r="V23" s="54">
        <v>1091.16</v>
      </c>
      <c r="W23" s="54">
        <v>0</v>
      </c>
      <c r="X23" s="54">
        <v>0</v>
      </c>
      <c r="Y23" s="54">
        <f>SUM(V23:X23)</f>
        <v>1091.16</v>
      </c>
      <c r="Z23" s="54">
        <v>1191.16</v>
      </c>
      <c r="AA23" s="126">
        <v>1191.16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5500</v>
      </c>
      <c r="D24" s="107">
        <f>SUM(D25:D27)</f>
        <v>322995</v>
      </c>
      <c r="E24" s="107">
        <f>SUM(E25:E27)</f>
        <v>0</v>
      </c>
      <c r="F24" s="65">
        <f aca="true" t="shared" si="8" ref="F24:T24">SUM(F25:F27)</f>
        <v>328495</v>
      </c>
      <c r="G24" s="107">
        <f t="shared" si="8"/>
        <v>31620</v>
      </c>
      <c r="H24" s="107">
        <f t="shared" si="8"/>
        <v>328494</v>
      </c>
      <c r="I24" s="107">
        <f t="shared" si="8"/>
        <v>977734.5158965982</v>
      </c>
      <c r="J24" s="107">
        <f t="shared" si="8"/>
        <v>0</v>
      </c>
      <c r="K24" s="107">
        <f t="shared" si="8"/>
        <v>74431.36529411766</v>
      </c>
      <c r="L24" s="217">
        <f t="shared" si="8"/>
        <v>903070.3817647059</v>
      </c>
      <c r="M24" s="107">
        <f t="shared" si="8"/>
        <v>0</v>
      </c>
      <c r="N24" s="12">
        <f t="shared" si="8"/>
        <v>977501.7470588236</v>
      </c>
      <c r="O24" s="107">
        <f t="shared" si="8"/>
        <v>0</v>
      </c>
      <c r="P24" s="107">
        <f t="shared" si="8"/>
        <v>975821.0834606693</v>
      </c>
      <c r="Q24" s="107">
        <f t="shared" si="8"/>
        <v>975821.0834606693</v>
      </c>
      <c r="R24" s="107">
        <f t="shared" si="8"/>
        <v>4985.022352941176</v>
      </c>
      <c r="S24" s="107">
        <f t="shared" si="8"/>
        <v>70210.99533088233</v>
      </c>
      <c r="T24" s="107">
        <f t="shared" si="8"/>
        <v>0</v>
      </c>
      <c r="U24" s="65">
        <f aca="true" t="shared" si="9" ref="U24:AA24">SUM(U25:U27)</f>
        <v>75196.0176838235</v>
      </c>
      <c r="V24" s="107">
        <f t="shared" si="9"/>
        <v>4985.022352941176</v>
      </c>
      <c r="W24" s="107">
        <f t="shared" si="9"/>
        <v>70210.99533088233</v>
      </c>
      <c r="X24" s="107">
        <f t="shared" si="9"/>
        <v>0</v>
      </c>
      <c r="Y24" s="65">
        <f t="shared" si="9"/>
        <v>75196.0176838235</v>
      </c>
      <c r="Z24" s="107">
        <f t="shared" si="9"/>
        <v>73913.04356617643</v>
      </c>
      <c r="AA24" s="108">
        <f t="shared" si="9"/>
        <v>73913.04356617643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5436</v>
      </c>
      <c r="D25" s="86">
        <v>322941</v>
      </c>
      <c r="E25" s="86">
        <v>0</v>
      </c>
      <c r="F25" s="57">
        <f>SUM(C25:E25)</f>
        <v>328377</v>
      </c>
      <c r="G25" s="86">
        <v>31527</v>
      </c>
      <c r="H25" s="86">
        <v>328377</v>
      </c>
      <c r="I25" s="86">
        <v>949355.6470588235</v>
      </c>
      <c r="J25" s="86">
        <v>0</v>
      </c>
      <c r="K25" s="86">
        <v>54344.23529411766</v>
      </c>
      <c r="L25" s="209">
        <v>895011.4117647059</v>
      </c>
      <c r="M25" s="86">
        <v>0</v>
      </c>
      <c r="N25" s="71">
        <f>SUM(K25:M25)</f>
        <v>949355.6470588236</v>
      </c>
      <c r="O25" s="86"/>
      <c r="P25" s="86">
        <v>967427.3119877209</v>
      </c>
      <c r="Q25" s="86">
        <v>967427.3119877209</v>
      </c>
      <c r="R25" s="86">
        <v>2635.0223529411765</v>
      </c>
      <c r="S25" s="235">
        <v>69460.99533088233</v>
      </c>
      <c r="T25" s="86">
        <v>0</v>
      </c>
      <c r="U25" s="57">
        <f>SUM(R25:T25)</f>
        <v>72096.0176838235</v>
      </c>
      <c r="V25" s="86">
        <v>2635.0223529411765</v>
      </c>
      <c r="W25" s="235">
        <v>69460.99533088233</v>
      </c>
      <c r="X25" s="86">
        <v>0</v>
      </c>
      <c r="Y25" s="57">
        <f>SUM(V25:X25)</f>
        <v>72096.0176838235</v>
      </c>
      <c r="Z25" s="86">
        <v>68313.04356617643</v>
      </c>
      <c r="AA25" s="87">
        <v>68313.04356617643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63</v>
      </c>
      <c r="D26" s="55">
        <v>54</v>
      </c>
      <c r="E26" s="55">
        <v>0</v>
      </c>
      <c r="F26" s="55">
        <f>SUM(C26:E26)</f>
        <v>117</v>
      </c>
      <c r="G26" s="55">
        <v>92</v>
      </c>
      <c r="H26" s="55">
        <v>117</v>
      </c>
      <c r="I26" s="55">
        <v>16093.268837774722</v>
      </c>
      <c r="J26" s="55">
        <v>0</v>
      </c>
      <c r="K26" s="55">
        <v>7801.53</v>
      </c>
      <c r="L26" s="218">
        <v>8058.97</v>
      </c>
      <c r="M26" s="55">
        <v>0</v>
      </c>
      <c r="N26" s="52">
        <f>SUM(K26:M26)</f>
        <v>15860.5</v>
      </c>
      <c r="O26" s="55"/>
      <c r="P26" s="55">
        <v>6819.163842137623</v>
      </c>
      <c r="Q26" s="55">
        <v>6819.163842137623</v>
      </c>
      <c r="R26" s="55">
        <v>2350</v>
      </c>
      <c r="S26" s="55">
        <v>750</v>
      </c>
      <c r="T26" s="55">
        <v>0</v>
      </c>
      <c r="U26" s="55">
        <f>SUM(R26:T26)</f>
        <v>3100</v>
      </c>
      <c r="V26" s="55">
        <v>2350</v>
      </c>
      <c r="W26" s="55">
        <v>750</v>
      </c>
      <c r="X26" s="55">
        <v>0</v>
      </c>
      <c r="Y26" s="55">
        <f>SUM(V26:X26)</f>
        <v>3100</v>
      </c>
      <c r="Z26" s="55">
        <v>5600</v>
      </c>
      <c r="AA26" s="122">
        <v>5600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1</v>
      </c>
      <c r="D27" s="112">
        <v>0</v>
      </c>
      <c r="E27" s="112">
        <v>0</v>
      </c>
      <c r="F27" s="66">
        <f>SUM(C27:E27)</f>
        <v>1</v>
      </c>
      <c r="G27" s="112">
        <v>1</v>
      </c>
      <c r="H27" s="43"/>
      <c r="I27" s="112">
        <v>12285.6</v>
      </c>
      <c r="J27" s="112">
        <v>0</v>
      </c>
      <c r="K27" s="112">
        <v>12285.6</v>
      </c>
      <c r="L27" s="219">
        <v>0</v>
      </c>
      <c r="M27" s="112">
        <v>0</v>
      </c>
      <c r="N27" s="78">
        <f>SUM(K27:M27)</f>
        <v>12285.6</v>
      </c>
      <c r="O27" s="112"/>
      <c r="P27" s="112">
        <v>1574.6076308106894</v>
      </c>
      <c r="Q27" s="112">
        <v>1574.6076308106894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/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/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T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0</v>
      </c>
      <c r="L30" s="217">
        <f t="shared" si="11"/>
        <v>0</v>
      </c>
      <c r="M30" s="107">
        <f t="shared" si="11"/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 t="shared" si="11"/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65">
        <f aca="true" t="shared" si="12" ref="U30:AA30">SUM(U31:U32)</f>
        <v>0</v>
      </c>
      <c r="V30" s="107">
        <f t="shared" si="12"/>
        <v>0</v>
      </c>
      <c r="W30" s="107">
        <f t="shared" si="12"/>
        <v>0</v>
      </c>
      <c r="X30" s="107">
        <f t="shared" si="12"/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/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/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/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T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 t="shared" si="14"/>
        <v>0</v>
      </c>
      <c r="L34" s="217">
        <f t="shared" si="14"/>
        <v>0</v>
      </c>
      <c r="M34" s="107">
        <f t="shared" si="14"/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07">
        <f t="shared" si="14"/>
        <v>0</v>
      </c>
      <c r="S34" s="107">
        <f t="shared" si="14"/>
        <v>0</v>
      </c>
      <c r="T34" s="107">
        <f t="shared" si="14"/>
        <v>0</v>
      </c>
      <c r="U34" s="65">
        <f aca="true" t="shared" si="15" ref="U34:AA34">SUM(U35:U36)</f>
        <v>0</v>
      </c>
      <c r="V34" s="107">
        <f t="shared" si="15"/>
        <v>0</v>
      </c>
      <c r="W34" s="107">
        <f t="shared" si="15"/>
        <v>0</v>
      </c>
      <c r="X34" s="107">
        <f t="shared" si="15"/>
        <v>0</v>
      </c>
      <c r="Y34" s="65">
        <f t="shared" si="15"/>
        <v>0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/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/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1</v>
      </c>
      <c r="D37" s="110">
        <v>0</v>
      </c>
      <c r="E37" s="110">
        <v>0</v>
      </c>
      <c r="F37" s="68">
        <f>SUM(C37:E37)</f>
        <v>1</v>
      </c>
      <c r="G37" s="110">
        <v>0</v>
      </c>
      <c r="H37" s="45"/>
      <c r="I37" s="110">
        <v>1000</v>
      </c>
      <c r="J37" s="110">
        <v>0</v>
      </c>
      <c r="K37" s="110">
        <v>1000</v>
      </c>
      <c r="L37" s="222">
        <v>0</v>
      </c>
      <c r="M37" s="110">
        <v>0</v>
      </c>
      <c r="N37" s="80">
        <f>SUM(K37:M37)</f>
        <v>1000</v>
      </c>
      <c r="O37" s="110"/>
      <c r="P37" s="110">
        <v>1000</v>
      </c>
      <c r="Q37" s="110">
        <v>1000</v>
      </c>
      <c r="R37" s="110">
        <v>0</v>
      </c>
      <c r="S37" s="110">
        <v>0</v>
      </c>
      <c r="T37" s="110">
        <v>0</v>
      </c>
      <c r="U37" s="68">
        <f>SUM(R37:T37)</f>
        <v>0</v>
      </c>
      <c r="V37" s="110">
        <v>0</v>
      </c>
      <c r="W37" s="110">
        <v>0</v>
      </c>
      <c r="X37" s="110">
        <v>0</v>
      </c>
      <c r="Y37" s="68">
        <f>SUM(V37:X37)</f>
        <v>0</v>
      </c>
      <c r="Z37" s="110">
        <v>0</v>
      </c>
      <c r="AA37" s="111">
        <v>0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6</v>
      </c>
      <c r="D38" s="104">
        <v>1</v>
      </c>
      <c r="E38" s="104">
        <v>0</v>
      </c>
      <c r="F38" s="64">
        <f>SUM(C38:E38)</f>
        <v>7</v>
      </c>
      <c r="G38" s="104">
        <v>6</v>
      </c>
      <c r="H38" s="46"/>
      <c r="I38" s="104">
        <v>17886.6644</v>
      </c>
      <c r="J38" s="104">
        <v>7403.347118115154</v>
      </c>
      <c r="K38" s="104">
        <v>17643.46</v>
      </c>
      <c r="L38" s="215">
        <v>243.21</v>
      </c>
      <c r="M38" s="104">
        <v>0</v>
      </c>
      <c r="N38" s="77">
        <f>SUM(K38:M38)</f>
        <v>17886.67</v>
      </c>
      <c r="O38" s="104">
        <v>7403.35</v>
      </c>
      <c r="P38" s="104">
        <v>5216.632979532635</v>
      </c>
      <c r="Q38" s="104">
        <v>2923.1034367155235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/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288</v>
      </c>
      <c r="D40" s="61">
        <f>SUM(D41:D43)</f>
        <v>0</v>
      </c>
      <c r="E40" s="61">
        <f>SUM(E41:E43)</f>
        <v>4</v>
      </c>
      <c r="F40" s="61">
        <f aca="true" t="shared" si="17" ref="F40:T40">SUM(F41:F43)</f>
        <v>292</v>
      </c>
      <c r="G40" s="61">
        <f t="shared" si="17"/>
        <v>75</v>
      </c>
      <c r="H40" s="46">
        <f t="shared" si="17"/>
        <v>0</v>
      </c>
      <c r="I40" s="61">
        <f t="shared" si="17"/>
        <v>75938.01551621675</v>
      </c>
      <c r="J40" s="61">
        <f t="shared" si="17"/>
        <v>0</v>
      </c>
      <c r="K40" s="61">
        <f t="shared" si="17"/>
        <v>73833.02</v>
      </c>
      <c r="L40" s="212">
        <f t="shared" si="17"/>
        <v>0</v>
      </c>
      <c r="M40" s="61">
        <f t="shared" si="17"/>
        <v>2105.01</v>
      </c>
      <c r="N40" s="70">
        <f t="shared" si="17"/>
        <v>75938.03</v>
      </c>
      <c r="O40" s="61">
        <f t="shared" si="17"/>
        <v>0</v>
      </c>
      <c r="P40" s="61">
        <f t="shared" si="17"/>
        <v>87730.05956376415</v>
      </c>
      <c r="Q40" s="61">
        <f t="shared" si="17"/>
        <v>87730.05956376415</v>
      </c>
      <c r="R40" s="61">
        <f t="shared" si="17"/>
        <v>34343</v>
      </c>
      <c r="S40" s="61">
        <f t="shared" si="17"/>
        <v>0</v>
      </c>
      <c r="T40" s="61">
        <f t="shared" si="17"/>
        <v>0</v>
      </c>
      <c r="U40" s="61">
        <f aca="true" t="shared" si="18" ref="U40:AA40">SUM(U41:U43)</f>
        <v>34343</v>
      </c>
      <c r="V40" s="61">
        <f t="shared" si="18"/>
        <v>34343</v>
      </c>
      <c r="W40" s="61">
        <f t="shared" si="18"/>
        <v>0</v>
      </c>
      <c r="X40" s="61">
        <f t="shared" si="18"/>
        <v>0</v>
      </c>
      <c r="Y40" s="61">
        <f t="shared" si="18"/>
        <v>34343</v>
      </c>
      <c r="Z40" s="61">
        <f t="shared" si="18"/>
        <v>-2872.6199999999953</v>
      </c>
      <c r="AA40" s="84">
        <f t="shared" si="18"/>
        <v>-2872.6199999999953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/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288</v>
      </c>
      <c r="D42" s="55">
        <v>0</v>
      </c>
      <c r="E42" s="55">
        <v>4</v>
      </c>
      <c r="F42" s="55">
        <f>SUM(C42:E42)</f>
        <v>292</v>
      </c>
      <c r="G42" s="55">
        <v>73</v>
      </c>
      <c r="H42" s="120"/>
      <c r="I42" s="55">
        <v>75938.01551621675</v>
      </c>
      <c r="J42" s="55">
        <v>0</v>
      </c>
      <c r="K42" s="55">
        <v>73833.02</v>
      </c>
      <c r="L42" s="218">
        <v>0</v>
      </c>
      <c r="M42" s="55">
        <v>2105.01</v>
      </c>
      <c r="N42" s="52">
        <f>SUM(K42:M42)</f>
        <v>75938.03</v>
      </c>
      <c r="O42" s="55"/>
      <c r="P42" s="55">
        <v>84329.64638434463</v>
      </c>
      <c r="Q42" s="55">
        <v>84329.64638434463</v>
      </c>
      <c r="R42" s="55">
        <v>34343</v>
      </c>
      <c r="S42" s="55">
        <v>0</v>
      </c>
      <c r="T42" s="55">
        <v>0</v>
      </c>
      <c r="U42" s="55">
        <f>SUM(R42:T42)</f>
        <v>34343</v>
      </c>
      <c r="V42" s="55">
        <v>34343</v>
      </c>
      <c r="W42" s="55">
        <v>0</v>
      </c>
      <c r="X42" s="55">
        <v>0</v>
      </c>
      <c r="Y42" s="55">
        <f>SUM(V42:X42)</f>
        <v>34343</v>
      </c>
      <c r="Z42" s="55">
        <v>-2872.6199999999953</v>
      </c>
      <c r="AA42" s="122">
        <v>-2872.6199999999953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0</v>
      </c>
      <c r="D43" s="112">
        <v>0</v>
      </c>
      <c r="E43" s="112">
        <v>0</v>
      </c>
      <c r="F43" s="66">
        <f>SUM(C43:E43)</f>
        <v>0</v>
      </c>
      <c r="G43" s="112">
        <v>2</v>
      </c>
      <c r="H43" s="43"/>
      <c r="I43" s="112">
        <v>0</v>
      </c>
      <c r="J43" s="112">
        <v>0</v>
      </c>
      <c r="K43" s="112">
        <v>0</v>
      </c>
      <c r="L43" s="219">
        <v>0</v>
      </c>
      <c r="M43" s="112">
        <v>0</v>
      </c>
      <c r="N43" s="78">
        <f>SUM(K43:M43)</f>
        <v>0</v>
      </c>
      <c r="O43" s="112"/>
      <c r="P43" s="112">
        <v>3400.413179419533</v>
      </c>
      <c r="Q43" s="112">
        <v>3400.413179419533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/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12</v>
      </c>
      <c r="D45" s="107">
        <f>SUM(D46:D48)</f>
        <v>0</v>
      </c>
      <c r="E45" s="107">
        <f>SUM(E46:E48)</f>
        <v>0</v>
      </c>
      <c r="F45" s="65">
        <f aca="true" t="shared" si="20" ref="F45:T45">SUM(F46:F48)</f>
        <v>12</v>
      </c>
      <c r="G45" s="107">
        <f t="shared" si="20"/>
        <v>14</v>
      </c>
      <c r="H45" s="46">
        <f t="shared" si="20"/>
        <v>0</v>
      </c>
      <c r="I45" s="107">
        <f t="shared" si="20"/>
        <v>20300</v>
      </c>
      <c r="J45" s="107">
        <f t="shared" si="20"/>
        <v>6844.795761884846</v>
      </c>
      <c r="K45" s="107">
        <f t="shared" si="20"/>
        <v>20300</v>
      </c>
      <c r="L45" s="217">
        <f t="shared" si="20"/>
        <v>0</v>
      </c>
      <c r="M45" s="107">
        <f t="shared" si="20"/>
        <v>0</v>
      </c>
      <c r="N45" s="12">
        <f t="shared" si="20"/>
        <v>20300</v>
      </c>
      <c r="O45" s="107">
        <f t="shared" si="20"/>
        <v>6844.8</v>
      </c>
      <c r="P45" s="107">
        <f t="shared" si="20"/>
        <v>12431.829390188592</v>
      </c>
      <c r="Q45" s="107">
        <f t="shared" si="20"/>
        <v>9101.828962939788</v>
      </c>
      <c r="R45" s="107">
        <f t="shared" si="20"/>
        <v>0</v>
      </c>
      <c r="S45" s="107">
        <f t="shared" si="20"/>
        <v>0</v>
      </c>
      <c r="T45" s="107">
        <f t="shared" si="20"/>
        <v>0</v>
      </c>
      <c r="U45" s="65">
        <f aca="true" t="shared" si="21" ref="U45:AA45">SUM(U46:U48)</f>
        <v>0</v>
      </c>
      <c r="V45" s="107">
        <f t="shared" si="21"/>
        <v>0</v>
      </c>
      <c r="W45" s="107">
        <f t="shared" si="21"/>
        <v>0</v>
      </c>
      <c r="X45" s="107">
        <f t="shared" si="21"/>
        <v>0</v>
      </c>
      <c r="Y45" s="65">
        <f t="shared" si="21"/>
        <v>0</v>
      </c>
      <c r="Z45" s="107">
        <f t="shared" si="21"/>
        <v>0</v>
      </c>
      <c r="AA45" s="108">
        <f t="shared" si="21"/>
        <v>0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0</v>
      </c>
      <c r="D46" s="56">
        <v>0</v>
      </c>
      <c r="E46" s="56">
        <v>0</v>
      </c>
      <c r="F46" s="56">
        <f>SUM(C46:E46)</f>
        <v>0</v>
      </c>
      <c r="G46" s="56">
        <v>2</v>
      </c>
      <c r="H46" s="44"/>
      <c r="I46" s="56">
        <v>0</v>
      </c>
      <c r="J46" s="56">
        <v>0</v>
      </c>
      <c r="K46" s="56">
        <v>0</v>
      </c>
      <c r="L46" s="221">
        <v>0</v>
      </c>
      <c r="M46" s="56">
        <v>0</v>
      </c>
      <c r="N46" s="53">
        <f>SUM(K46:M46)</f>
        <v>0</v>
      </c>
      <c r="O46" s="56"/>
      <c r="P46" s="56">
        <v>2904.6994535519125</v>
      </c>
      <c r="Q46" s="56">
        <v>2904.6994535519125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1</v>
      </c>
      <c r="D47" s="89">
        <v>0</v>
      </c>
      <c r="E47" s="89">
        <v>0</v>
      </c>
      <c r="F47" s="58">
        <f>SUM(C47:E47)</f>
        <v>1</v>
      </c>
      <c r="G47" s="89">
        <v>1</v>
      </c>
      <c r="H47" s="120"/>
      <c r="I47" s="89">
        <v>700</v>
      </c>
      <c r="J47" s="89">
        <v>0</v>
      </c>
      <c r="K47" s="89">
        <v>700</v>
      </c>
      <c r="L47" s="210">
        <v>0</v>
      </c>
      <c r="M47" s="89">
        <v>0</v>
      </c>
      <c r="N47" s="72">
        <f>SUM(K47:M47)</f>
        <v>700</v>
      </c>
      <c r="O47" s="89"/>
      <c r="P47" s="89">
        <v>231.61764705882354</v>
      </c>
      <c r="Q47" s="89">
        <v>231.61764705882354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11</v>
      </c>
      <c r="D48" s="112">
        <v>0</v>
      </c>
      <c r="E48" s="112">
        <v>0</v>
      </c>
      <c r="F48" s="66">
        <f>SUM(C48:E48)</f>
        <v>11</v>
      </c>
      <c r="G48" s="112">
        <v>11</v>
      </c>
      <c r="H48" s="120"/>
      <c r="I48" s="112">
        <v>19600</v>
      </c>
      <c r="J48" s="112">
        <v>6844.795761884846</v>
      </c>
      <c r="K48" s="112">
        <v>19600</v>
      </c>
      <c r="L48" s="219">
        <v>0</v>
      </c>
      <c r="M48" s="112">
        <v>0</v>
      </c>
      <c r="N48" s="78">
        <f>SUM(K48:M48)</f>
        <v>19600</v>
      </c>
      <c r="O48" s="112">
        <v>6844.8</v>
      </c>
      <c r="P48" s="112">
        <v>9295.512289577857</v>
      </c>
      <c r="Q48" s="112">
        <v>5965.511862329051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6" t="s">
        <v>69</v>
      </c>
      <c r="B50" s="277"/>
      <c r="C50" s="33">
        <f>C11+C16+C17+C20+C21+C24+C28+C29+C30+C33+C34+C37+C38+C39+C40+C44+C45+C49</f>
        <v>5936</v>
      </c>
      <c r="D50" s="12">
        <f>D11+D16+D17+D20+D21+D24+D28+D29+D30+D33+D34+D37+D38+D39+D40+D44+D45+D49</f>
        <v>323057</v>
      </c>
      <c r="E50" s="12">
        <f>E11+E16+E17+E20+E21+E24+E28+E29+E30+E33+E34+E37+E38+E39+E40+E44+E45+E49</f>
        <v>4</v>
      </c>
      <c r="F50" s="12">
        <f aca="true" t="shared" si="23" ref="F50:AL50">F11+F16+F17+F20+F21+F24+F28+F29+F30+F33+F34+F37+F38+F39+F40+F44+F45+F49</f>
        <v>328997</v>
      </c>
      <c r="G50" s="12">
        <f t="shared" si="23"/>
        <v>31864</v>
      </c>
      <c r="H50" s="12">
        <f t="shared" si="23"/>
        <v>328641</v>
      </c>
      <c r="I50" s="12">
        <f t="shared" si="23"/>
        <v>2000045.74017698</v>
      </c>
      <c r="J50" s="12">
        <f t="shared" si="23"/>
        <v>14248.14288</v>
      </c>
      <c r="K50" s="12">
        <f>K11+K16+K17+K20+K21+K24+K28+K29+K30+K33+K34+K37+K38+K39+K40+K44+K45+K49</f>
        <v>1035767.9252941175</v>
      </c>
      <c r="L50" s="12">
        <f>L11+L16+L17+L20+L21+L24+L28+L29+L30+L33+L34+L37+L38+L39+L40+L44+L45+L49</f>
        <v>960610.7617647059</v>
      </c>
      <c r="M50" s="12">
        <f>M11+M16+M17+M20+M21+M24+M28+M29+M30+M33+M34+M37+M38+M39+M40+M44+M45+M49</f>
        <v>2105.01</v>
      </c>
      <c r="N50" s="12">
        <f t="shared" si="23"/>
        <v>1998483.6970588237</v>
      </c>
      <c r="O50" s="12">
        <f t="shared" si="23"/>
        <v>14248.150000000001</v>
      </c>
      <c r="P50" s="12">
        <f>P11+P16+P17+P20+P21+P24+P28+P29+P30+P33+P34+P37+P38+P39+P40+P44+P45+P49</f>
        <v>1833881.7345234796</v>
      </c>
      <c r="Q50" s="12">
        <f>Q11+Q16+Q17+Q20+Q21+Q24+Q28+Q29+Q30+Q33+Q34+Q37+Q38+Q39+Q40+Q44+Q45+Q49</f>
        <v>1828258.2045534134</v>
      </c>
      <c r="R50" s="12">
        <f t="shared" si="23"/>
        <v>40419.18235294118</v>
      </c>
      <c r="S50" s="12">
        <f t="shared" si="23"/>
        <v>81525.76533088234</v>
      </c>
      <c r="T50" s="12">
        <f t="shared" si="23"/>
        <v>0</v>
      </c>
      <c r="U50" s="12">
        <f t="shared" si="23"/>
        <v>121944.9476838235</v>
      </c>
      <c r="V50" s="12">
        <f t="shared" si="23"/>
        <v>40419.18235294118</v>
      </c>
      <c r="W50" s="12">
        <f t="shared" si="23"/>
        <v>81525.76533088234</v>
      </c>
      <c r="X50" s="12">
        <f t="shared" si="23"/>
        <v>0</v>
      </c>
      <c r="Y50" s="12">
        <f t="shared" si="23"/>
        <v>121944.9476838235</v>
      </c>
      <c r="Z50" s="12">
        <f>Z11+Z16+Z17+Z20+Z21+Z24+Z28+Z29+Z30+Z33+Z34+Z37+Z38+Z39+Z40+Z44+Z45+Z49</f>
        <v>83546.35856617644</v>
      </c>
      <c r="AA50" s="13">
        <f>AA11+AA16+AA17+AA20+AA21+AA24+AA28+AA29+AA30+AA33+AA34+AA37+AA38+AA39+AA40+AA44+AA45+AA49</f>
        <v>83546.35856617644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2020-11-13T15:22:59Z</dcterms:modified>
  <cp:category/>
  <cp:version/>
  <cp:contentType/>
  <cp:contentStatus/>
</cp:coreProperties>
</file>